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drawings/drawing3.xml" ContentType="application/vnd.openxmlformats-officedocument.drawing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4.xml" ContentType="application/vnd.openxmlformats-officedocument.drawing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drawings/drawing5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drawings/drawing6.xml" ContentType="application/vnd.openxmlformats-officedocument.drawing+xml"/>
  <Override PartName="/xl/charts/chart11.xml" ContentType="application/vnd.openxmlformats-officedocument.drawingml.chart+xml"/>
  <Override PartName="/xl/charts/chart12.xml" ContentType="application/vnd.openxmlformats-officedocument.drawingml.chart+xml"/>
  <Override PartName="/xl/drawings/drawing7.xml" ContentType="application/vnd.openxmlformats-officedocument.drawing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drawings/drawing8.xml" ContentType="application/vnd.openxmlformats-officedocument.drawing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drawings/drawing9.xml" ContentType="application/vnd.openxmlformats-officedocument.drawing+xml"/>
  <Override PartName="/xl/charts/chart17.xml" ContentType="application/vnd.openxmlformats-officedocument.drawingml.chart+xml"/>
  <Override PartName="/xl/drawings/drawing10.xml" ContentType="application/vnd.openxmlformats-officedocument.drawing+xml"/>
  <Override PartName="/xl/charts/chart18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Users\Hp\Desktop\KRI and KPI\"/>
    </mc:Choice>
  </mc:AlternateContent>
  <xr:revisionPtr revIDLastSave="0" documentId="13_ncr:1_{C27329B6-383F-432E-9FC2-9FBF13BC55B3}" xr6:coauthVersionLast="47" xr6:coauthVersionMax="47" xr10:uidLastSave="{00000000-0000-0000-0000-000000000000}"/>
  <bookViews>
    <workbookView xWindow="-110" yWindow="-110" windowWidth="19420" windowHeight="12300" xr2:uid="{00000000-000D-0000-FFFF-FFFF00000000}"/>
  </bookViews>
  <sheets>
    <sheet name="Front Office" sheetId="2" r:id="rId1"/>
    <sheet name="Housekeeping" sheetId="3" r:id="rId2"/>
    <sheet name="Food &amp; Beverage" sheetId="4" r:id="rId3"/>
    <sheet name="Engineering" sheetId="5" r:id="rId4"/>
    <sheet name="Human Resources" sheetId="6" r:id="rId5"/>
    <sheet name="Finance" sheetId="7" r:id="rId6"/>
    <sheet name="Sales &amp; Marketing" sheetId="8" r:id="rId7"/>
    <sheet name="Security" sheetId="9" r:id="rId8"/>
    <sheet name="Dashboard" sheetId="10" r:id="rId9"/>
    <sheet name="Monthly Tracker" sheetId="11" r:id="rId10"/>
    <sheet name="Comparison" sheetId="12" r:id="rId11"/>
    <sheet name="Scores" sheetId="14" r:id="rId12"/>
  </sheets>
  <calcPr calcId="191029"/>
</workbook>
</file>

<file path=xl/calcChain.xml><?xml version="1.0" encoding="utf-8"?>
<calcChain xmlns="http://schemas.openxmlformats.org/spreadsheetml/2006/main">
  <c r="D9" i="14" l="1"/>
  <c r="C9" i="14"/>
  <c r="E9" i="14" s="1"/>
  <c r="D8" i="14"/>
  <c r="C8" i="14"/>
  <c r="E8" i="14" s="1"/>
  <c r="D7" i="14"/>
  <c r="C7" i="14"/>
  <c r="E7" i="14" s="1"/>
  <c r="E6" i="14"/>
  <c r="D6" i="14"/>
  <c r="C6" i="14"/>
  <c r="D5" i="14"/>
  <c r="C5" i="14"/>
  <c r="E5" i="14" s="1"/>
  <c r="E4" i="14"/>
  <c r="D4" i="14"/>
  <c r="C4" i="14"/>
  <c r="E3" i="14"/>
  <c r="D3" i="14"/>
  <c r="C3" i="14"/>
  <c r="D2" i="14"/>
  <c r="C2" i="14"/>
  <c r="E2" i="14" s="1"/>
  <c r="I46" i="12"/>
  <c r="H46" i="12"/>
  <c r="G46" i="12"/>
  <c r="F46" i="12"/>
  <c r="E46" i="12"/>
  <c r="D46" i="12"/>
  <c r="C46" i="12"/>
  <c r="B46" i="12"/>
  <c r="I45" i="12"/>
  <c r="H45" i="12"/>
  <c r="G45" i="12"/>
  <c r="F45" i="12"/>
  <c r="E45" i="12"/>
  <c r="D45" i="12"/>
  <c r="C45" i="12"/>
  <c r="B45" i="12"/>
  <c r="I44" i="12"/>
  <c r="H44" i="12"/>
  <c r="G44" i="12"/>
  <c r="F44" i="12"/>
  <c r="E44" i="12"/>
  <c r="D44" i="12"/>
  <c r="C44" i="12"/>
  <c r="B44" i="12"/>
  <c r="I43" i="12"/>
  <c r="H43" i="12"/>
  <c r="G43" i="12"/>
  <c r="F43" i="12"/>
  <c r="E43" i="12"/>
  <c r="D43" i="12"/>
  <c r="C43" i="12"/>
  <c r="B43" i="12"/>
  <c r="I42" i="12"/>
  <c r="H42" i="12"/>
  <c r="G42" i="12"/>
  <c r="F42" i="12"/>
  <c r="E42" i="12"/>
  <c r="D42" i="12"/>
  <c r="C42" i="12"/>
  <c r="B42" i="12"/>
  <c r="I41" i="12"/>
  <c r="H41" i="12"/>
  <c r="G41" i="12"/>
  <c r="F41" i="12"/>
  <c r="E41" i="12"/>
  <c r="D41" i="12"/>
  <c r="C41" i="12"/>
  <c r="B41" i="12"/>
  <c r="I40" i="12"/>
  <c r="H40" i="12"/>
  <c r="G40" i="12"/>
  <c r="F40" i="12"/>
  <c r="E40" i="12"/>
  <c r="D40" i="12"/>
  <c r="C40" i="12"/>
  <c r="B40" i="12"/>
  <c r="I39" i="12"/>
  <c r="H39" i="12"/>
  <c r="G39" i="12"/>
  <c r="F39" i="12"/>
  <c r="E39" i="12"/>
  <c r="D39" i="12"/>
  <c r="C39" i="12"/>
  <c r="B39" i="12"/>
  <c r="I38" i="12"/>
  <c r="H38" i="12"/>
  <c r="G38" i="12"/>
  <c r="F38" i="12"/>
  <c r="E38" i="12"/>
  <c r="D38" i="12"/>
  <c r="C38" i="12"/>
  <c r="B38" i="12"/>
  <c r="I37" i="12"/>
  <c r="H37" i="12"/>
  <c r="G37" i="12"/>
  <c r="F37" i="12"/>
  <c r="E37" i="12"/>
  <c r="D37" i="12"/>
  <c r="C37" i="12"/>
  <c r="B37" i="12"/>
  <c r="I36" i="12"/>
  <c r="H36" i="12"/>
  <c r="G36" i="12"/>
  <c r="F36" i="12"/>
  <c r="E36" i="12"/>
  <c r="D36" i="12"/>
  <c r="C36" i="12"/>
  <c r="B36" i="12"/>
  <c r="I35" i="12"/>
  <c r="H35" i="12"/>
  <c r="G35" i="12"/>
  <c r="F35" i="12"/>
  <c r="E35" i="12"/>
  <c r="D35" i="12"/>
  <c r="C35" i="12"/>
  <c r="B35" i="12"/>
  <c r="I34" i="12"/>
  <c r="H34" i="12"/>
  <c r="G34" i="12"/>
  <c r="F34" i="12"/>
  <c r="E34" i="12"/>
  <c r="D34" i="12"/>
  <c r="C34" i="12"/>
  <c r="B34" i="12"/>
  <c r="I33" i="12"/>
  <c r="H33" i="12"/>
  <c r="G33" i="12"/>
  <c r="F33" i="12"/>
  <c r="E33" i="12"/>
  <c r="D33" i="12"/>
  <c r="C33" i="12"/>
  <c r="B33" i="12"/>
  <c r="I32" i="12"/>
  <c r="H32" i="12"/>
  <c r="G32" i="12"/>
  <c r="F32" i="12"/>
  <c r="E32" i="12"/>
  <c r="D32" i="12"/>
  <c r="C32" i="12"/>
  <c r="B32" i="12"/>
  <c r="I31" i="12"/>
  <c r="H31" i="12"/>
  <c r="G31" i="12"/>
  <c r="F31" i="12"/>
  <c r="E31" i="12"/>
  <c r="D31" i="12"/>
  <c r="C31" i="12"/>
  <c r="B31" i="12"/>
  <c r="I30" i="12"/>
  <c r="H30" i="12"/>
  <c r="G30" i="12"/>
  <c r="F30" i="12"/>
  <c r="E30" i="12"/>
  <c r="D30" i="12"/>
  <c r="C30" i="12"/>
  <c r="B30" i="12"/>
  <c r="I29" i="12"/>
  <c r="H29" i="12"/>
  <c r="G29" i="12"/>
  <c r="F29" i="12"/>
  <c r="E29" i="12"/>
  <c r="D29" i="12"/>
  <c r="C29" i="12"/>
  <c r="B29" i="12"/>
  <c r="I28" i="12"/>
  <c r="H28" i="12"/>
  <c r="G28" i="12"/>
  <c r="F28" i="12"/>
  <c r="E28" i="12"/>
  <c r="D28" i="12"/>
  <c r="C28" i="12"/>
  <c r="B28" i="12"/>
  <c r="I27" i="12"/>
  <c r="H27" i="12"/>
  <c r="G27" i="12"/>
  <c r="F27" i="12"/>
  <c r="E27" i="12"/>
  <c r="D27" i="12"/>
  <c r="C27" i="12"/>
  <c r="B27" i="12"/>
  <c r="I26" i="12"/>
  <c r="H26" i="12"/>
  <c r="G26" i="12"/>
  <c r="F26" i="12"/>
  <c r="E26" i="12"/>
  <c r="D26" i="12"/>
  <c r="C26" i="12"/>
  <c r="B26" i="12"/>
  <c r="I25" i="12"/>
  <c r="H25" i="12"/>
  <c r="G25" i="12"/>
  <c r="F25" i="12"/>
  <c r="E25" i="12"/>
  <c r="D25" i="12"/>
  <c r="C25" i="12"/>
  <c r="B25" i="12"/>
  <c r="I24" i="12"/>
  <c r="H24" i="12"/>
  <c r="G24" i="12"/>
  <c r="F24" i="12"/>
  <c r="E24" i="12"/>
  <c r="D24" i="12"/>
  <c r="C24" i="12"/>
  <c r="B24" i="12"/>
  <c r="I23" i="12"/>
  <c r="H23" i="12"/>
  <c r="G23" i="12"/>
  <c r="F23" i="12"/>
  <c r="E23" i="12"/>
  <c r="D23" i="12"/>
  <c r="C23" i="12"/>
  <c r="B23" i="12"/>
  <c r="I22" i="12"/>
  <c r="H22" i="12"/>
  <c r="G22" i="12"/>
  <c r="F22" i="12"/>
  <c r="E22" i="12"/>
  <c r="D22" i="12"/>
  <c r="C22" i="12"/>
  <c r="B22" i="12"/>
  <c r="I21" i="12"/>
  <c r="H21" i="12"/>
  <c r="G21" i="12"/>
  <c r="F21" i="12"/>
  <c r="E21" i="12"/>
  <c r="D21" i="12"/>
  <c r="C21" i="12"/>
  <c r="B21" i="12"/>
  <c r="I20" i="12"/>
  <c r="H20" i="12"/>
  <c r="G20" i="12"/>
  <c r="F20" i="12"/>
  <c r="E20" i="12"/>
  <c r="D20" i="12"/>
  <c r="C20" i="12"/>
  <c r="B20" i="12"/>
  <c r="I19" i="12"/>
  <c r="H19" i="12"/>
  <c r="G19" i="12"/>
  <c r="F19" i="12"/>
  <c r="E19" i="12"/>
  <c r="D19" i="12"/>
  <c r="C19" i="12"/>
  <c r="B19" i="12"/>
  <c r="I18" i="12"/>
  <c r="H18" i="12"/>
  <c r="G18" i="12"/>
  <c r="F18" i="12"/>
  <c r="E18" i="12"/>
  <c r="D18" i="12"/>
  <c r="C18" i="12"/>
  <c r="B18" i="12"/>
  <c r="I17" i="12"/>
  <c r="H17" i="12"/>
  <c r="G17" i="12"/>
  <c r="F17" i="12"/>
  <c r="E17" i="12"/>
  <c r="D17" i="12"/>
  <c r="C17" i="12"/>
  <c r="B17" i="12"/>
  <c r="I16" i="12"/>
  <c r="H16" i="12"/>
  <c r="G16" i="12"/>
  <c r="F16" i="12"/>
  <c r="E16" i="12"/>
  <c r="D16" i="12"/>
  <c r="C16" i="12"/>
  <c r="B16" i="12"/>
  <c r="I15" i="12"/>
  <c r="H15" i="12"/>
  <c r="G15" i="12"/>
  <c r="F15" i="12"/>
  <c r="E15" i="12"/>
  <c r="D15" i="12"/>
  <c r="C15" i="12"/>
  <c r="B15" i="12"/>
  <c r="I14" i="12"/>
  <c r="H14" i="12"/>
  <c r="G14" i="12"/>
  <c r="F14" i="12"/>
  <c r="E14" i="12"/>
  <c r="D14" i="12"/>
  <c r="C14" i="12"/>
  <c r="B14" i="12"/>
  <c r="I13" i="12"/>
  <c r="H13" i="12"/>
  <c r="G13" i="12"/>
  <c r="F13" i="12"/>
  <c r="E13" i="12"/>
  <c r="D13" i="12"/>
  <c r="C13" i="12"/>
  <c r="B13" i="12"/>
  <c r="I12" i="12"/>
  <c r="H12" i="12"/>
  <c r="G12" i="12"/>
  <c r="F12" i="12"/>
  <c r="E12" i="12"/>
  <c r="D12" i="12"/>
  <c r="C12" i="12"/>
  <c r="B12" i="12"/>
  <c r="I11" i="12"/>
  <c r="H11" i="12"/>
  <c r="G11" i="12"/>
  <c r="F11" i="12"/>
  <c r="E11" i="12"/>
  <c r="D11" i="12"/>
  <c r="C11" i="12"/>
  <c r="B11" i="12"/>
  <c r="I10" i="12"/>
  <c r="H10" i="12"/>
  <c r="G10" i="12"/>
  <c r="F10" i="12"/>
  <c r="E10" i="12"/>
  <c r="D10" i="12"/>
  <c r="C10" i="12"/>
  <c r="B10" i="12"/>
  <c r="I9" i="12"/>
  <c r="H9" i="12"/>
  <c r="G9" i="12"/>
  <c r="F9" i="12"/>
  <c r="E9" i="12"/>
  <c r="D9" i="12"/>
  <c r="C9" i="12"/>
  <c r="B9" i="12"/>
  <c r="I8" i="12"/>
  <c r="H8" i="12"/>
  <c r="G8" i="12"/>
  <c r="F8" i="12"/>
  <c r="E8" i="12"/>
  <c r="D8" i="12"/>
  <c r="C8" i="12"/>
  <c r="B8" i="12"/>
  <c r="I7" i="12"/>
  <c r="H7" i="12"/>
  <c r="G7" i="12"/>
  <c r="F7" i="12"/>
  <c r="E7" i="12"/>
  <c r="D7" i="12"/>
  <c r="C7" i="12"/>
  <c r="B7" i="12"/>
  <c r="I6" i="12"/>
  <c r="H6" i="12"/>
  <c r="G6" i="12"/>
  <c r="F6" i="12"/>
  <c r="E6" i="12"/>
  <c r="D6" i="12"/>
  <c r="C6" i="12"/>
  <c r="B6" i="12"/>
  <c r="I5" i="12"/>
  <c r="H5" i="12"/>
  <c r="G5" i="12"/>
  <c r="F5" i="12"/>
  <c r="E5" i="12"/>
  <c r="D5" i="12"/>
  <c r="C5" i="12"/>
  <c r="B5" i="12"/>
  <c r="I4" i="12"/>
  <c r="H4" i="12"/>
  <c r="G4" i="12"/>
  <c r="F4" i="12"/>
  <c r="E4" i="12"/>
  <c r="D4" i="12"/>
  <c r="C4" i="12"/>
  <c r="B4" i="12"/>
  <c r="I3" i="12"/>
  <c r="H3" i="12"/>
  <c r="G3" i="12"/>
  <c r="F3" i="12"/>
  <c r="E3" i="12"/>
  <c r="D3" i="12"/>
  <c r="C3" i="12"/>
  <c r="B3" i="12"/>
  <c r="I2" i="12"/>
  <c r="H2" i="12"/>
  <c r="G2" i="12"/>
  <c r="F2" i="12"/>
  <c r="E2" i="12"/>
  <c r="D2" i="12"/>
  <c r="C2" i="12"/>
  <c r="B2" i="12"/>
  <c r="G8" i="11"/>
  <c r="C8" i="11"/>
  <c r="B8" i="11"/>
  <c r="G4" i="11"/>
  <c r="G2" i="11"/>
  <c r="D10" i="10"/>
  <c r="C10" i="10"/>
  <c r="E10" i="10" s="1"/>
  <c r="E9" i="10"/>
  <c r="F8" i="11" s="1"/>
  <c r="D8" i="10"/>
  <c r="C8" i="10"/>
  <c r="E8" i="10" s="1"/>
  <c r="E7" i="10"/>
  <c r="E6" i="10"/>
  <c r="J5" i="11" s="1"/>
  <c r="D6" i="10"/>
  <c r="C6" i="10"/>
  <c r="E5" i="10"/>
  <c r="M4" i="11" s="1"/>
  <c r="D4" i="10"/>
  <c r="C4" i="10"/>
  <c r="E4" i="10" s="1"/>
  <c r="E3" i="10"/>
  <c r="F2" i="11" s="1"/>
  <c r="B14" i="9"/>
  <c r="B13" i="9"/>
  <c r="B15" i="9" s="1"/>
  <c r="B13" i="8"/>
  <c r="B12" i="8"/>
  <c r="B14" i="8" s="1"/>
  <c r="B16" i="7"/>
  <c r="B15" i="7"/>
  <c r="B14" i="7"/>
  <c r="B13" i="6"/>
  <c r="B12" i="6"/>
  <c r="B14" i="6" s="1"/>
  <c r="B13" i="5"/>
  <c r="B12" i="5"/>
  <c r="B14" i="5" s="1"/>
  <c r="B14" i="4"/>
  <c r="B13" i="4"/>
  <c r="B12" i="4"/>
  <c r="B13" i="3"/>
  <c r="B12" i="3"/>
  <c r="B14" i="3" s="1"/>
  <c r="B15" i="2"/>
  <c r="B14" i="2"/>
  <c r="B16" i="2" s="1"/>
  <c r="H8" i="11" l="1"/>
  <c r="I8" i="11"/>
  <c r="J8" i="11"/>
  <c r="K8" i="11"/>
  <c r="C4" i="11"/>
  <c r="F4" i="11"/>
  <c r="I4" i="11"/>
  <c r="J4" i="11"/>
  <c r="K4" i="11"/>
  <c r="H4" i="11"/>
  <c r="B4" i="11"/>
  <c r="J3" i="11"/>
  <c r="B3" i="11"/>
  <c r="C3" i="11"/>
  <c r="I3" i="11"/>
  <c r="F3" i="11"/>
  <c r="H3" i="11"/>
  <c r="G3" i="11"/>
  <c r="M3" i="11"/>
  <c r="E3" i="11"/>
  <c r="L3" i="11"/>
  <c r="D3" i="11"/>
  <c r="K3" i="11"/>
  <c r="J7" i="11"/>
  <c r="B7" i="11"/>
  <c r="I7" i="11"/>
  <c r="G7" i="11"/>
  <c r="K7" i="11"/>
  <c r="H7" i="11"/>
  <c r="C7" i="11"/>
  <c r="F7" i="11"/>
  <c r="M7" i="11"/>
  <c r="E7" i="11"/>
  <c r="L7" i="11"/>
  <c r="D7" i="11"/>
  <c r="J9" i="11"/>
  <c r="B9" i="11"/>
  <c r="C9" i="11"/>
  <c r="I9" i="11"/>
  <c r="G9" i="11"/>
  <c r="H9" i="11"/>
  <c r="F9" i="11"/>
  <c r="K9" i="11"/>
  <c r="M9" i="11"/>
  <c r="E9" i="11"/>
  <c r="L9" i="11"/>
  <c r="D9" i="11"/>
  <c r="F6" i="11"/>
  <c r="M6" i="11"/>
  <c r="E6" i="11"/>
  <c r="L6" i="11"/>
  <c r="K6" i="11"/>
  <c r="D6" i="11"/>
  <c r="J6" i="11"/>
  <c r="C6" i="11"/>
  <c r="B6" i="11"/>
  <c r="I6" i="11"/>
  <c r="G6" i="11"/>
  <c r="H6" i="11"/>
  <c r="H2" i="11"/>
  <c r="D5" i="11"/>
  <c r="L5" i="11"/>
  <c r="I2" i="11"/>
  <c r="E5" i="11"/>
  <c r="M5" i="11"/>
  <c r="C5" i="11"/>
  <c r="K2" i="11"/>
  <c r="J2" i="11"/>
  <c r="C2" i="11"/>
  <c r="D2" i="11"/>
  <c r="L4" i="11"/>
  <c r="L8" i="11"/>
  <c r="B2" i="11"/>
  <c r="F5" i="11"/>
  <c r="G5" i="11"/>
  <c r="L2" i="11"/>
  <c r="D4" i="11"/>
  <c r="H5" i="11"/>
  <c r="D8" i="11"/>
  <c r="E2" i="11"/>
  <c r="M2" i="11"/>
  <c r="E4" i="11"/>
  <c r="I5" i="11"/>
  <c r="E8" i="11"/>
  <c r="M8" i="11"/>
  <c r="K5" i="11"/>
  <c r="B5" i="11"/>
</calcChain>
</file>

<file path=xl/sharedStrings.xml><?xml version="1.0" encoding="utf-8"?>
<sst xmlns="http://schemas.openxmlformats.org/spreadsheetml/2006/main" count="272" uniqueCount="87">
  <si>
    <t>Front Office - KPI Checklist</t>
  </si>
  <si>
    <t>KPI</t>
  </si>
  <si>
    <t>Target</t>
  </si>
  <si>
    <t>Actual</t>
  </si>
  <si>
    <t>Status (OK/Alert)</t>
  </si>
  <si>
    <t>Guest Satisfaction Index (GSI)</t>
  </si>
  <si>
    <t>Alert</t>
  </si>
  <si>
    <t>Occupancy % vs Budget</t>
  </si>
  <si>
    <t>ADR vs Budget</t>
  </si>
  <si>
    <t>OK</t>
  </si>
  <si>
    <t>RevPAR vs Budget</t>
  </si>
  <si>
    <t>Check-in Time</t>
  </si>
  <si>
    <t>Check-out Time</t>
  </si>
  <si>
    <t>Complaint Resolution Time</t>
  </si>
  <si>
    <t>Scorecard Summary</t>
  </si>
  <si>
    <t>Total KPIs</t>
  </si>
  <si>
    <t>Completion %</t>
  </si>
  <si>
    <t>Housekeeping - KPI Checklist</t>
  </si>
  <si>
    <t>Room Cleanliness Index</t>
  </si>
  <si>
    <t>Turnaround Time</t>
  </si>
  <si>
    <t>Cleanliness Satisfaction</t>
  </si>
  <si>
    <t>Productivity (rooms/hour)</t>
  </si>
  <si>
    <t>Absenteeism Rate</t>
  </si>
  <si>
    <t>Food &amp; Beverage - KPI Checklist</t>
  </si>
  <si>
    <t>Food Cost % of Revenue</t>
  </si>
  <si>
    <t>APC</t>
  </si>
  <si>
    <t>Table Turnover Rate</t>
  </si>
  <si>
    <t>F&amp;B Satisfaction</t>
  </si>
  <si>
    <t>Food Wastage %</t>
  </si>
  <si>
    <t>Engineering - KPI Checklist</t>
  </si>
  <si>
    <t>Maintenance Completion Rate</t>
  </si>
  <si>
    <t>MTTR</t>
  </si>
  <si>
    <t>Energy Consumption/Room</t>
  </si>
  <si>
    <t>Preventive Maintenance %</t>
  </si>
  <si>
    <t>Safety Audit Score</t>
  </si>
  <si>
    <t>Human Resources - KPI Checklist</t>
  </si>
  <si>
    <t>Employee Satisfaction Index</t>
  </si>
  <si>
    <t>Retention Rate</t>
  </si>
  <si>
    <t>Attrition Rate</t>
  </si>
  <si>
    <t>Training Hours</t>
  </si>
  <si>
    <t>D&amp;I Ratio</t>
  </si>
  <si>
    <t>Finance - KPI Checklist</t>
  </si>
  <si>
    <t>GOP vs Budget</t>
  </si>
  <si>
    <t>NOI vs Budget</t>
  </si>
  <si>
    <t>EBITDA vs Budget</t>
  </si>
  <si>
    <t>Employee Cost % of Revenue</t>
  </si>
  <si>
    <t>CFROI</t>
  </si>
  <si>
    <t>Fixed Cost %</t>
  </si>
  <si>
    <t>Variable Cost %</t>
  </si>
  <si>
    <t>Sales &amp; Marketing - KPI Checklist</t>
  </si>
  <si>
    <t>Revenue Growth Rate</t>
  </si>
  <si>
    <t>Sales Conversion Ratio</t>
  </si>
  <si>
    <t>Direct Booking %</t>
  </si>
  <si>
    <t>CAC</t>
  </si>
  <si>
    <t>NPS</t>
  </si>
  <si>
    <t>Security - KPI Checklist</t>
  </si>
  <si>
    <t>Incident Response Time</t>
  </si>
  <si>
    <t>Resolution Rate</t>
  </si>
  <si>
    <t>Guest Safety Satisfaction</t>
  </si>
  <si>
    <t>CCTV Uptime</t>
  </si>
  <si>
    <t>Training Completion %</t>
  </si>
  <si>
    <t>Drill Completion %</t>
  </si>
  <si>
    <t>Hotel KPI Review Dashboard</t>
  </si>
  <si>
    <t>Department</t>
  </si>
  <si>
    <t>KPI Count</t>
  </si>
  <si>
    <t>Completed (OK)</t>
  </si>
  <si>
    <t>Alerts</t>
  </si>
  <si>
    <t>Front Office</t>
  </si>
  <si>
    <t>Housekeeping</t>
  </si>
  <si>
    <t>Food &amp; Beverage</t>
  </si>
  <si>
    <t>Engineering</t>
  </si>
  <si>
    <t>Human Resources</t>
  </si>
  <si>
    <t>Finance</t>
  </si>
  <si>
    <t>Sales &amp; Marketing</t>
  </si>
  <si>
    <t>Security</t>
  </si>
  <si>
    <t>Jan</t>
  </si>
  <si>
    <t>Feb</t>
  </si>
  <si>
    <t>Mar</t>
  </si>
  <si>
    <t>Apr</t>
  </si>
  <si>
    <t>May</t>
  </si>
  <si>
    <t>Jun</t>
  </si>
  <si>
    <t>Jul</t>
  </si>
  <si>
    <t>Aug</t>
  </si>
  <si>
    <t>Sep</t>
  </si>
  <si>
    <t>Oct</t>
  </si>
  <si>
    <t>Nov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</si>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</sst>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4"/>
      <name val="Calibri"/>
    </font>
    <font>
      <b/>
      <sz val="11"/>
      <name val="Calibri"/>
    </font>
    <font>
      <b/>
      <sz val="16"/>
      <name val="Calibri"/>
    </font>
    <font>
      <b/>
      <sz val="12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0" xfId="0" applyFont="1"/>
    <xf numFmtId="0" fontId="4" fillId="0" borderId="0" xfId="0" applyFont="1"/>
    <xf numFmtId="1" fontId="0" fillId="0" borderId="0" xfId="0" applyNumberFormat="1"/>
    <xf numFmtId="0" fontId="2" fillId="0" borderId="1" xfId="0" applyFont="1" applyBorder="1"/>
    <xf numFmtId="0" fontId="0" fillId="0" borderId="1" xfId="0" applyBorder="1"/>
    <xf numFmtId="1" fontId="0" fillId="0" borderId="1" xfId="0" applyNumberFormat="1" applyBorder="1"/>
    <xf numFmtId="0" fontId="1" fillId="0" borderId="0" xfId="0" applyFont="1" applyAlignment="1">
      <alignment horizontal="center"/>
    </xf>
    <xf numFmtId="0" fontId="0" fillId="0" borderId="0" xfId="0"/>
    <xf numFmtId="0" fontId="3" fillId="0" borderId="0" xfId="0" applyFont="1" applyAlignment="1">
      <alignment horizontal="center"/>
    </xf>
  </cellXfs>
  <cellStyles count="1">
    <cellStyle name="Normal" xfId="0" builtinId="0"/>
  </cellStyles>
  <dxfs count="19">
    <dxf>
      <fill>
        <patternFill patternType="solid">
          <fgColor rgb="FF99FF99"/>
          <bgColor rgb="FF99FF99"/>
        </patternFill>
      </fill>
    </dxf>
    <dxf>
      <fill>
        <patternFill patternType="solid">
          <fgColor rgb="FFFFD580"/>
          <bgColor rgb="FFFFD580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99FF99"/>
          <bgColor rgb="FF99FF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99FF99"/>
          <bgColor rgb="FF99FF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99FF99"/>
          <bgColor rgb="FF99FF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99FF99"/>
          <bgColor rgb="FF99FF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99FF99"/>
          <bgColor rgb="FF99FF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99FF99"/>
          <bgColor rgb="FF99FF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99FF99"/>
          <bgColor rgb="FF99FF99"/>
        </patternFill>
      </fill>
    </dxf>
    <dxf>
      <fill>
        <patternFill patternType="solid">
          <fgColor rgb="FFFF9999"/>
          <bgColor rgb="FFFF9999"/>
        </patternFill>
      </fill>
    </dxf>
    <dxf>
      <fill>
        <patternFill patternType="solid">
          <fgColor rgb="FF99FF99"/>
          <bgColor rgb="FF99FF99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Front Office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'Front Office'!$B$12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'Front Office'!$A$13:$A$14</c:f>
              <c:strCache>
                <c:ptCount val="2"/>
                <c:pt idx="0">
                  <c:v>Total KPIs</c:v>
                </c:pt>
                <c:pt idx="1">
                  <c:v>OK</c:v>
                </c:pt>
              </c:strCache>
            </c:strRef>
          </c:cat>
          <c:val>
            <c:numRef>
              <c:f>'Front Office'!$B$13:$B$14</c:f>
              <c:numCache>
                <c:formatCode>General</c:formatCode>
                <c:ptCount val="2"/>
                <c:pt idx="0">
                  <c:v>7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80C-4920-A7D5-22E4FB625C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Front Office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'Front Office'!$B$13</c:f>
              <c:strCache>
                <c:ptCount val="1"/>
                <c:pt idx="0">
                  <c:v>7</c:v>
                </c:pt>
              </c:strCache>
            </c:strRef>
          </c:tx>
          <c:spPr>
            <a:ln>
              <a:prstDash val="solid"/>
            </a:ln>
          </c:spPr>
          <c:cat>
            <c:strRef>
              <c:f>'Front Office'!$A$14:$A$15</c:f>
              <c:strCache>
                <c:ptCount val="2"/>
                <c:pt idx="0">
                  <c:v>OK</c:v>
                </c:pt>
                <c:pt idx="1">
                  <c:v>Alert</c:v>
                </c:pt>
              </c:strCache>
            </c:strRef>
          </c:cat>
          <c:val>
            <c:numRef>
              <c:f>'Front Office'!$B$14:$B$15</c:f>
              <c:numCache>
                <c:formatCode>General</c:formatCode>
                <c:ptCount val="2"/>
                <c:pt idx="0">
                  <c:v>5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91A-4C88-8EC3-6489B54454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Housekeeping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Housekeeping!$B$10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Housekeeping!$A$11:$A$12</c:f>
              <c:strCache>
                <c:ptCount val="2"/>
                <c:pt idx="0">
                  <c:v>Total KPIs</c:v>
                </c:pt>
                <c:pt idx="1">
                  <c:v>OK</c:v>
                </c:pt>
              </c:strCache>
            </c:strRef>
          </c:cat>
          <c:val>
            <c:numRef>
              <c:f>Housekeeping!$B$11:$B$12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D39-41F7-B469-1F289C18E8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Housekeeping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Housekeeping!$B$11</c:f>
              <c:strCache>
                <c:ptCount val="1"/>
                <c:pt idx="0">
                  <c:v>5</c:v>
                </c:pt>
              </c:strCache>
            </c:strRef>
          </c:tx>
          <c:spPr>
            <a:ln>
              <a:prstDash val="solid"/>
            </a:ln>
          </c:spPr>
          <c:cat>
            <c:strRef>
              <c:f>Housekeeping!$A$12:$A$13</c:f>
              <c:strCache>
                <c:ptCount val="2"/>
                <c:pt idx="0">
                  <c:v>OK</c:v>
                </c:pt>
                <c:pt idx="1">
                  <c:v>Alert</c:v>
                </c:pt>
              </c:strCache>
            </c:strRef>
          </c:cat>
          <c:val>
            <c:numRef>
              <c:f>Housekeeping!$B$12:$B$13</c:f>
              <c:numCache>
                <c:formatCode>General</c:formatCode>
                <c:ptCount val="2"/>
                <c:pt idx="0">
                  <c:v>3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D5-49D1-8AEC-2D59E2D1CD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Food &amp; Beverage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'Food &amp; Beverage'!$B$10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'Food &amp; Beverage'!$A$11:$A$12</c:f>
              <c:strCache>
                <c:ptCount val="2"/>
                <c:pt idx="0">
                  <c:v>Total KPIs</c:v>
                </c:pt>
                <c:pt idx="1">
                  <c:v>OK</c:v>
                </c:pt>
              </c:strCache>
            </c:strRef>
          </c:cat>
          <c:val>
            <c:numRef>
              <c:f>'Food &amp; Beverage'!$B$11:$B$12</c:f>
              <c:numCache>
                <c:formatCode>General</c:formatCode>
                <c:ptCount val="2"/>
                <c:pt idx="0">
                  <c:v>5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868-4966-B0F6-BF093D57EC6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Food &amp; Beverage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'Food &amp; Beverage'!$B$11</c:f>
              <c:strCache>
                <c:ptCount val="1"/>
                <c:pt idx="0">
                  <c:v>5</c:v>
                </c:pt>
              </c:strCache>
            </c:strRef>
          </c:tx>
          <c:spPr>
            <a:ln>
              <a:prstDash val="solid"/>
            </a:ln>
          </c:spPr>
          <c:cat>
            <c:strRef>
              <c:f>'Food &amp; Beverage'!$A$12:$A$13</c:f>
              <c:strCache>
                <c:ptCount val="2"/>
                <c:pt idx="0">
                  <c:v>OK</c:v>
                </c:pt>
                <c:pt idx="1">
                  <c:v>Alert</c:v>
                </c:pt>
              </c:strCache>
            </c:strRef>
          </c:cat>
          <c:val>
            <c:numRef>
              <c:f>'Food &amp; Beverage'!$B$12:$B$13</c:f>
              <c:numCache>
                <c:formatCode>General</c:formatCode>
                <c:ptCount val="2"/>
                <c:pt idx="0">
                  <c:v>2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963-4452-B62C-ECB4431973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Engineering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Engineering!$B$10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Engineering!$A$11:$A$12</c:f>
              <c:strCache>
                <c:ptCount val="2"/>
                <c:pt idx="0">
                  <c:v>Total KPIs</c:v>
                </c:pt>
                <c:pt idx="1">
                  <c:v>OK</c:v>
                </c:pt>
              </c:strCache>
            </c:strRef>
          </c:cat>
          <c:val>
            <c:numRef>
              <c:f>Engineering!$B$11:$B$12</c:f>
              <c:numCache>
                <c:formatCode>General</c:formatCode>
                <c:ptCount val="2"/>
                <c:pt idx="0">
                  <c:v>5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AAC-440A-B061-8127012CDA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Engineering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Engineering!$B$11</c:f>
              <c:strCache>
                <c:ptCount val="1"/>
                <c:pt idx="0">
                  <c:v>5</c:v>
                </c:pt>
              </c:strCache>
            </c:strRef>
          </c:tx>
          <c:spPr>
            <a:ln>
              <a:prstDash val="solid"/>
            </a:ln>
          </c:spPr>
          <c:cat>
            <c:strRef>
              <c:f>Engineering!$A$12:$A$13</c:f>
              <c:strCache>
                <c:ptCount val="2"/>
                <c:pt idx="0">
                  <c:v>OK</c:v>
                </c:pt>
                <c:pt idx="1">
                  <c:v>Alert</c:v>
                </c:pt>
              </c:strCache>
            </c:strRef>
          </c:cat>
          <c:val>
            <c:numRef>
              <c:f>Engineering!$B$12:$B$13</c:f>
              <c:numCache>
                <c:formatCode>General</c:formatCode>
                <c:ptCount val="2"/>
                <c:pt idx="0">
                  <c:v>2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D20-49DD-8241-A8D66034E0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Human Resources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'Human Resources'!$B$10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'Human Resources'!$A$11:$A$12</c:f>
              <c:strCache>
                <c:ptCount val="2"/>
                <c:pt idx="0">
                  <c:v>Total KPIs</c:v>
                </c:pt>
                <c:pt idx="1">
                  <c:v>OK</c:v>
                </c:pt>
              </c:strCache>
            </c:strRef>
          </c:cat>
          <c:val>
            <c:numRef>
              <c:f>'Human Resources'!$B$11:$B$12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89E-4FDD-9D10-ABD6A6C52B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Human Resources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'Human Resources'!$B$11</c:f>
              <c:strCache>
                <c:ptCount val="1"/>
                <c:pt idx="0">
                  <c:v>5</c:v>
                </c:pt>
              </c:strCache>
            </c:strRef>
          </c:tx>
          <c:spPr>
            <a:ln>
              <a:prstDash val="solid"/>
            </a:ln>
          </c:spPr>
          <c:cat>
            <c:strRef>
              <c:f>'Human Resources'!$A$12:$A$13</c:f>
              <c:strCache>
                <c:ptCount val="2"/>
                <c:pt idx="0">
                  <c:v>OK</c:v>
                </c:pt>
                <c:pt idx="1">
                  <c:v>Alert</c:v>
                </c:pt>
              </c:strCache>
            </c:strRef>
          </c:cat>
          <c:val>
            <c:numRef>
              <c:f>'Human Resources'!$B$12:$B$13</c:f>
              <c:numCache>
                <c:formatCode>General</c:formatCode>
                <c:ptCount val="2"/>
                <c:pt idx="0">
                  <c:v>3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54-4174-A520-0F68B35A30B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Finance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Finance!$B$12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Finance!$A$13:$A$14</c:f>
              <c:strCache>
                <c:ptCount val="2"/>
                <c:pt idx="0">
                  <c:v>Total KPIs</c:v>
                </c:pt>
                <c:pt idx="1">
                  <c:v>OK</c:v>
                </c:pt>
              </c:strCache>
            </c:strRef>
          </c:cat>
          <c:val>
            <c:numRef>
              <c:f>Finance!$B$13:$B$14</c:f>
              <c:numCache>
                <c:formatCode>General</c:formatCode>
                <c:ptCount val="2"/>
                <c:pt idx="0">
                  <c:v>7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A47-43A6-A64B-0D0322EF37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Finance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Finance!$B$13</c:f>
              <c:strCache>
                <c:ptCount val="1"/>
                <c:pt idx="0">
                  <c:v>7</c:v>
                </c:pt>
              </c:strCache>
            </c:strRef>
          </c:tx>
          <c:spPr>
            <a:ln>
              <a:prstDash val="solid"/>
            </a:ln>
          </c:spPr>
          <c:cat>
            <c:strRef>
              <c:f>Finance!$A$14:$A$15</c:f>
              <c:strCache>
                <c:ptCount val="2"/>
                <c:pt idx="0">
                  <c:v>OK</c:v>
                </c:pt>
                <c:pt idx="1">
                  <c:v>Alert</c:v>
                </c:pt>
              </c:strCache>
            </c:strRef>
          </c:cat>
          <c:val>
            <c:numRef>
              <c:f>Finance!$B$14:$B$15</c:f>
              <c:numCache>
                <c:formatCode>General</c:formatCode>
                <c:ptCount val="2"/>
                <c:pt idx="0">
                  <c:v>2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B1B-4935-97BF-651F38F212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Sales &amp; Marketing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'Sales &amp; Marketing'!$B$10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'Sales &amp; Marketing'!$A$11:$A$12</c:f>
              <c:strCache>
                <c:ptCount val="2"/>
                <c:pt idx="0">
                  <c:v>Total KPIs</c:v>
                </c:pt>
                <c:pt idx="1">
                  <c:v>OK</c:v>
                </c:pt>
              </c:strCache>
            </c:strRef>
          </c:cat>
          <c:val>
            <c:numRef>
              <c:f>'Sales &amp; Marketing'!$B$11:$B$12</c:f>
              <c:numCache>
                <c:formatCode>General</c:formatCode>
                <c:ptCount val="2"/>
                <c:pt idx="0">
                  <c:v>5</c:v>
                </c:pt>
                <c:pt idx="1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BC-47FF-8B94-181629825A9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Sales &amp; Marketing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'Sales &amp; Marketing'!$B$11</c:f>
              <c:strCache>
                <c:ptCount val="1"/>
                <c:pt idx="0">
                  <c:v>5</c:v>
                </c:pt>
              </c:strCache>
            </c:strRef>
          </c:tx>
          <c:spPr>
            <a:ln>
              <a:prstDash val="solid"/>
            </a:ln>
          </c:spPr>
          <c:cat>
            <c:strRef>
              <c:f>'Sales &amp; Marketing'!$A$12:$A$13</c:f>
              <c:strCache>
                <c:ptCount val="2"/>
                <c:pt idx="0">
                  <c:v>OK</c:v>
                </c:pt>
                <c:pt idx="1">
                  <c:v>Alert</c:v>
                </c:pt>
              </c:strCache>
            </c:strRef>
          </c:cat>
          <c:val>
            <c:numRef>
              <c:f>'Sales &amp; Marketing'!$B$12:$B$13</c:f>
              <c:numCache>
                <c:formatCode>General</c:formatCode>
                <c:ptCount val="2"/>
                <c:pt idx="0">
                  <c:v>3</c:v>
                </c:pt>
                <c:pt idx="1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BA-4A53-8080-A1AFBFD16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Security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Security!$B$11</c:f>
              <c:strCache>
                <c:ptCount val="1"/>
              </c:strCache>
            </c:strRef>
          </c:tx>
          <c:spPr>
            <a:ln>
              <a:prstDash val="solid"/>
            </a:ln>
          </c:spPr>
          <c:cat>
            <c:strRef>
              <c:f>Security!$A$12:$A$13</c:f>
              <c:strCache>
                <c:ptCount val="2"/>
                <c:pt idx="0">
                  <c:v>Total KPIs</c:v>
                </c:pt>
                <c:pt idx="1">
                  <c:v>OK</c:v>
                </c:pt>
              </c:strCache>
            </c:strRef>
          </c:cat>
          <c:val>
            <c:numRef>
              <c:f>Security!$B$12:$B$13</c:f>
              <c:numCache>
                <c:formatCode>General</c:formatCode>
                <c:ptCount val="2"/>
                <c:pt idx="0">
                  <c:v>6</c:v>
                </c:pt>
                <c:pt idx="1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C3E-4B80-9A07-86B100BB00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Security KPI Status</a:t>
            </a:r>
          </a:p>
        </c:rich>
      </c:tx>
      <c:overlay val="0"/>
    </c:title>
    <c:autoTitleDeleted val="0"/>
    <c:plotArea>
      <c:layout/>
      <c:pieChart>
        <c:varyColors val="1"/>
        <c:ser>
          <c:idx val="0"/>
          <c:order val="0"/>
          <c:tx>
            <c:strRef>
              <c:f>Security!$B$12</c:f>
              <c:strCache>
                <c:ptCount val="1"/>
                <c:pt idx="0">
                  <c:v>6</c:v>
                </c:pt>
              </c:strCache>
            </c:strRef>
          </c:tx>
          <c:spPr>
            <a:ln>
              <a:prstDash val="solid"/>
            </a:ln>
          </c:spPr>
          <c:cat>
            <c:strRef>
              <c:f>Security!$A$13:$A$14</c:f>
              <c:strCache>
                <c:ptCount val="2"/>
                <c:pt idx="0">
                  <c:v>OK</c:v>
                </c:pt>
                <c:pt idx="1">
                  <c:v>Alert</c:v>
                </c:pt>
              </c:strCache>
            </c:strRef>
          </c:cat>
          <c:val>
            <c:numRef>
              <c:f>Security!$B$13:$B$14</c:f>
              <c:numCache>
                <c:formatCode>General</c:formatCode>
                <c:ptCount val="2"/>
                <c:pt idx="0">
                  <c:v>5</c:v>
                </c:pt>
                <c:pt idx="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008-4E7B-8EAE-798FEBCCBB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Department KPI Completion %</a:t>
            </a:r>
          </a:p>
        </c:rich>
      </c:tx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Dashboard!$E$2</c:f>
              <c:strCache>
                <c:ptCount val="1"/>
                <c:pt idx="0">
                  <c:v>Completion %</c:v>
                </c:pt>
              </c:strCache>
            </c:strRef>
          </c:tx>
          <c:spPr>
            <a:ln>
              <a:prstDash val="solid"/>
            </a:ln>
          </c:spPr>
          <c:invertIfNegative val="0"/>
          <c:cat>
            <c:strRef>
              <c:f>Dashboard!$A$3:$A$10</c:f>
              <c:strCache>
                <c:ptCount val="8"/>
                <c:pt idx="0">
                  <c:v>Front Office</c:v>
                </c:pt>
                <c:pt idx="1">
                  <c:v>Housekeeping</c:v>
                </c:pt>
                <c:pt idx="2">
                  <c:v>Food &amp; Beverage</c:v>
                </c:pt>
                <c:pt idx="3">
                  <c:v>Engineering</c:v>
                </c:pt>
                <c:pt idx="4">
                  <c:v>Human Resources</c:v>
                </c:pt>
                <c:pt idx="5">
                  <c:v>Finance</c:v>
                </c:pt>
                <c:pt idx="6">
                  <c:v>Sales &amp; Marketing</c:v>
                </c:pt>
                <c:pt idx="7">
                  <c:v>Security</c:v>
                </c:pt>
              </c:strCache>
            </c:strRef>
          </c:cat>
          <c:val>
            <c:numRef>
              <c:f>Dashboard!$E$3:$E$10</c:f>
              <c:numCache>
                <c:formatCode>0</c:formatCode>
                <c:ptCount val="8"/>
                <c:pt idx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>
                  <c:v>28.571428571428569</c:v>
                </c:pt>
                <c:pt idx="6">
                  <c:v>60</c:v>
                </c:pt>
                <c:pt idx="7">
                  <c:v>83.333333333333343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64E-4566-917B-731C503AE5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0"/>
        <c:axId val="100"/>
      </c:bar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Department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Completion %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IN"/>
              <a:t>KPI Completion Trend by Department</a:t>
            </a:r>
          </a:p>
        </c:rich>
      </c:tx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'Monthly Tracker'!$B$1</c:f>
              <c:strCache>
                <c:ptCount val="1"/>
                <c:pt idx="0">
                  <c:v>Jan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Tracker'!$B$2:$B$9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28D-4692-B2D7-923BE3A1A514}"/>
            </c:ext>
          </c:extLst>
        </c:ser>
        <c:ser>
          <c:idx val="1"/>
          <c:order val="1"/>
          <c:tx>
            <c:strRef>
              <c:f>'Monthly Tracker'!$C$1</c:f>
              <c:strCache>
                <c:ptCount val="1"/>
                <c:pt idx="0">
                  <c:v>Feb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Tracker'!$C$2:$C$9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28D-4692-B2D7-923BE3A1A514}"/>
            </c:ext>
          </c:extLst>
        </c:ser>
        <c:ser>
          <c:idx val="2"/>
          <c:order val="2"/>
          <c:tx>
            <c:strRef>
              <c:f>'Monthly Tracker'!$D$1</c:f>
              <c:strCache>
                <c:ptCount val="1"/>
                <c:pt idx="0">
                  <c:v>Mar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Tracker'!$D$2:$D$9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28D-4692-B2D7-923BE3A1A514}"/>
            </c:ext>
          </c:extLst>
        </c:ser>
        <c:ser>
          <c:idx val="3"/>
          <c:order val="3"/>
          <c:tx>
            <c:strRef>
              <c:f>'Monthly Tracker'!$E$1</c:f>
              <c:strCache>
                <c:ptCount val="1"/>
                <c:pt idx="0">
                  <c:v>Apr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Tracker'!$E$2:$E$9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28D-4692-B2D7-923BE3A1A514}"/>
            </c:ext>
          </c:extLst>
        </c:ser>
        <c:ser>
          <c:idx val="4"/>
          <c:order val="4"/>
          <c:tx>
            <c:strRef>
              <c:f>'Monthly Tracker'!$F$1</c:f>
              <c:strCache>
                <c:ptCount val="1"/>
                <c:pt idx="0">
                  <c:v>May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Tracker'!$F$2:$F$9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328D-4692-B2D7-923BE3A1A514}"/>
            </c:ext>
          </c:extLst>
        </c:ser>
        <c:ser>
          <c:idx val="5"/>
          <c:order val="5"/>
          <c:tx>
            <c:strRef>
              <c:f>'Monthly Tracker'!$G$1</c:f>
              <c:strCache>
                <c:ptCount val="1"/>
                <c:pt idx="0">
                  <c:v>Jun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Tracker'!$G$2:$G$9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328D-4692-B2D7-923BE3A1A514}"/>
            </c:ext>
          </c:extLst>
        </c:ser>
        <c:ser>
          <c:idx val="6"/>
          <c:order val="6"/>
          <c:tx>
            <c:strRef>
              <c:f>'Monthly Tracker'!$H$1</c:f>
              <c:strCache>
                <c:ptCount val="1"/>
                <c:pt idx="0">
                  <c:v>Jul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Tracker'!$H$2:$H$9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328D-4692-B2D7-923BE3A1A514}"/>
            </c:ext>
          </c:extLst>
        </c:ser>
        <c:ser>
          <c:idx val="7"/>
          <c:order val="7"/>
          <c:tx>
            <c:strRef>
              <c:f>'Monthly Tracker'!$I$1</c:f>
              <c:strCache>
                <c:ptCount val="1"/>
                <c:pt idx="0">
                  <c:v>Aug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Tracker'!$I$2:$I$9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328D-4692-B2D7-923BE3A1A514}"/>
            </c:ext>
          </c:extLst>
        </c:ser>
        <c:ser>
          <c:idx val="8"/>
          <c:order val="8"/>
          <c:tx>
            <c:strRef>
              <c:f>'Monthly Tracker'!$J$1</c:f>
              <c:strCache>
                <c:ptCount val="1"/>
                <c:pt idx="0">
                  <c:v>Sep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Tracker'!$J$2:$J$9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328D-4692-B2D7-923BE3A1A514}"/>
            </c:ext>
          </c:extLst>
        </c:ser>
        <c:ser>
          <c:idx val="9"/>
          <c:order val="9"/>
          <c:tx>
            <c:strRef>
              <c:f>'Monthly Tracker'!$K$1</c:f>
              <c:strCache>
                <c:ptCount val="1"/>
                <c:pt idx="0">
                  <c:v>Oct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Tracker'!$K$2:$K$9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328D-4692-B2D7-923BE3A1A514}"/>
            </c:ext>
          </c:extLst>
        </c:ser>
        <c:ser>
          <c:idx val="10"/>
          <c:order val="10"/>
          <c:tx>
            <c:strRef>
              <c:f>'Monthly Tracker'!$L$1</c:f>
              <c:strCache>
                <c:ptCount val="1"/>
                <c:pt idx="0">
                  <c:v>Nov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Tracker'!$L$2:$L$9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328D-4692-B2D7-923BE3A1A514}"/>
            </c:ext>
          </c:extLst>
        </c:ser>
        <c:ser>
          <c:idx val="11"/>
          <c:order val="11"/>
          <c:tx>
            <c:strRef>
              <c:f>'Monthly Tracker'!$M$1</c:f>
              <c:strCache>
                <c:ptCount val="1"/>
                <c:pt idx="0">
                  <c:v>Dec</c:v>
                </c:pt>
              </c:strCache>
            </c:strRef>
          </c:tx>
          <c:spPr>
            <a:ln>
              <a:prstDash val="solid"/>
            </a:ln>
          </c:spPr>
          <c:marker>
            <c:symbol val="none"/>
          </c:marker>
          <c:cat>
            <c:strRef>
              <c:f>'Monthly Tracker'!$B$1:$M$1</c:f>
              <c:strCache>
                <c:ptCount val="12"/>
                <c:pt idx="0">
                  <c:v>Jan</c:v>
                </c:pt>
                <c:pt idx="1">
                  <c:v>Feb</c:v>
                </c:pt>
                <c:pt idx="2">
                  <c:v>Mar</c:v>
                </c:pt>
                <c:pt idx="3">
                  <c:v>Apr</c:v>
                </c:pt>
                <c:pt idx="4">
                  <c:v>May</c:v>
                </c:pt>
                <c:pt idx="5">
                  <c:v>Jun</c:v>
                </c:pt>
                <c:pt idx="6">
                  <c:v>Jul</c:v>
                </c:pt>
                <c:pt idx="7">
                  <c:v>Aug</c:v>
                </c:pt>
                <c:pt idx="8">
                  <c:v>Sep</c:v>
                </c:pt>
                <c:pt idx="9">
                  <c:v>Oct</c:v>
                </c:pt>
                <c:pt idx="10">
                  <c:v>Nov</c:v>
                </c:pt>
                <c:pt idx="11">
                  <c:v>Dec</c:v>
                </c:pt>
              </c:strCache>
            </c:strRef>
          </c:cat>
          <c:val>
            <c:numRef>
              <c:f>'Monthly Tracker'!$M$2:$M$9</c:f>
              <c:numCache>
                <c:formatCode>General</c:formatCode>
                <c:ptCount val="8"/>
                <c:pt idx="0" formatCode="0">
                  <c:v>71.428571428571431</c:v>
                </c:pt>
                <c:pt idx="1">
                  <c:v>60</c:v>
                </c:pt>
                <c:pt idx="2">
                  <c:v>40</c:v>
                </c:pt>
                <c:pt idx="3">
                  <c:v>40</c:v>
                </c:pt>
                <c:pt idx="4">
                  <c:v>60</c:v>
                </c:pt>
                <c:pt idx="5" formatCode="0">
                  <c:v>28.571428571428569</c:v>
                </c:pt>
                <c:pt idx="6" formatCode="0">
                  <c:v>60</c:v>
                </c:pt>
                <c:pt idx="7" formatCode="0">
                  <c:v>83.333333333333343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328D-4692-B2D7-923BE3A1A5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0"/>
        <c:axId val="100"/>
      </c:lineChart>
      <c:catAx>
        <c:axId val="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Month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crossAx val="100"/>
        <c:crosses val="autoZero"/>
        <c:auto val="0"/>
        <c:lblAlgn val="ctr"/>
        <c:lblOffset val="100"/>
        <c:noMultiLvlLbl val="0"/>
      </c:catAx>
      <c:valAx>
        <c:axId val="100"/>
        <c:scaling>
          <c:orientation val="minMax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IN"/>
                  <a:t>Completion %</a:t>
                </a:r>
              </a:p>
            </c:rich>
          </c:tx>
          <c:overlay val="0"/>
        </c:title>
        <c:numFmt formatCode="0" sourceLinked="1"/>
        <c:majorTickMark val="none"/>
        <c:minorTickMark val="none"/>
        <c:tickLblPos val="nextTo"/>
        <c:crossAx val="1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4.xml"/><Relationship Id="rId1" Type="http://schemas.openxmlformats.org/officeDocument/2006/relationships/chart" Target="../charts/chart3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6.xml"/><Relationship Id="rId1" Type="http://schemas.openxmlformats.org/officeDocument/2006/relationships/chart" Target="../charts/chart5.xml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chart" Target="../charts/chart8.xml"/><Relationship Id="rId1" Type="http://schemas.openxmlformats.org/officeDocument/2006/relationships/chart" Target="../charts/chart7.xml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2.xml"/><Relationship Id="rId1" Type="http://schemas.openxmlformats.org/officeDocument/2006/relationships/chart" Target="../charts/chart11.xml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4.xml"/><Relationship Id="rId1" Type="http://schemas.openxmlformats.org/officeDocument/2006/relationships/chart" Target="../charts/chart13.xml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chart" Target="../charts/chart16.xml"/><Relationship Id="rId1" Type="http://schemas.openxmlformats.org/officeDocument/2006/relationships/chart" Target="../charts/chart15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7.xml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8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11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11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11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11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9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10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  <xdr:oneCellAnchor>
    <xdr:from>
      <xdr:col>3</xdr:col>
      <xdr:colOff>0</xdr:colOff>
      <xdr:row>10</xdr:row>
      <xdr:rowOff>0</xdr:rowOff>
    </xdr:from>
    <xdr:ext cx="5400000" cy="2700000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one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0</xdr:colOff>
      <xdr:row>1</xdr:row>
      <xdr:rowOff>0</xdr:rowOff>
    </xdr:from>
    <xdr:ext cx="5400000" cy="27000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9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9</xdr:row>
      <xdr:rowOff>177800</xdr:rowOff>
    </xdr:from>
    <xdr:ext cx="4872950" cy="25222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A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0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6"/>
  <sheetViews>
    <sheetView tabSelected="1" workbookViewId="0">
      <selection activeCell="H6" sqref="H6"/>
    </sheetView>
  </sheetViews>
  <sheetFormatPr defaultRowHeight="14.5" x14ac:dyDescent="0.35"/>
  <cols>
    <col min="1" max="1" width="25.54296875" bestFit="1" customWidth="1"/>
    <col min="2" max="2" width="11.81640625" bestFit="1" customWidth="1"/>
    <col min="3" max="3" width="6.08984375" bestFit="1" customWidth="1"/>
    <col min="4" max="4" width="15.26953125" bestFit="1" customWidth="1"/>
  </cols>
  <sheetData>
    <row r="1" spans="1:4" ht="18.5" x14ac:dyDescent="0.45">
      <c r="A1" s="7" t="s">
        <v>0</v>
      </c>
      <c r="B1" s="8"/>
      <c r="C1" s="8"/>
      <c r="D1" s="8"/>
    </row>
    <row r="2" spans="1:4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5">
      <c r="A3" t="s">
        <v>5</v>
      </c>
      <c r="B3">
        <v>86</v>
      </c>
      <c r="C3">
        <v>78</v>
      </c>
      <c r="D3" t="s">
        <v>6</v>
      </c>
    </row>
    <row r="4" spans="1:4" x14ac:dyDescent="0.35">
      <c r="A4" t="s">
        <v>7</v>
      </c>
      <c r="B4">
        <v>90</v>
      </c>
      <c r="C4">
        <v>80</v>
      </c>
      <c r="D4" t="s">
        <v>6</v>
      </c>
    </row>
    <row r="5" spans="1:4" x14ac:dyDescent="0.35">
      <c r="A5" t="s">
        <v>8</v>
      </c>
      <c r="B5">
        <v>63</v>
      </c>
      <c r="C5">
        <v>63</v>
      </c>
      <c r="D5" t="s">
        <v>9</v>
      </c>
    </row>
    <row r="6" spans="1:4" x14ac:dyDescent="0.35">
      <c r="A6" t="s">
        <v>10</v>
      </c>
      <c r="B6">
        <v>83</v>
      </c>
      <c r="C6">
        <v>93</v>
      </c>
      <c r="D6" t="s">
        <v>9</v>
      </c>
    </row>
    <row r="7" spans="1:4" x14ac:dyDescent="0.35">
      <c r="A7" t="s">
        <v>11</v>
      </c>
      <c r="B7">
        <v>84</v>
      </c>
      <c r="C7">
        <v>79</v>
      </c>
      <c r="D7" t="s">
        <v>9</v>
      </c>
    </row>
    <row r="8" spans="1:4" x14ac:dyDescent="0.35">
      <c r="A8" t="s">
        <v>12</v>
      </c>
      <c r="B8">
        <v>90</v>
      </c>
      <c r="C8">
        <v>80</v>
      </c>
      <c r="D8" t="s">
        <v>9</v>
      </c>
    </row>
    <row r="9" spans="1:4" x14ac:dyDescent="0.35">
      <c r="A9" t="s">
        <v>13</v>
      </c>
      <c r="B9">
        <v>86</v>
      </c>
      <c r="C9">
        <v>83</v>
      </c>
      <c r="D9" t="s">
        <v>9</v>
      </c>
    </row>
    <row r="12" spans="1:4" ht="15.5" x14ac:dyDescent="0.35">
      <c r="A12" s="2" t="s">
        <v>14</v>
      </c>
    </row>
    <row r="13" spans="1:4" x14ac:dyDescent="0.35">
      <c r="A13" t="s">
        <v>15</v>
      </c>
      <c r="B13">
        <v>7</v>
      </c>
    </row>
    <row r="14" spans="1:4" x14ac:dyDescent="0.35">
      <c r="A14" t="s">
        <v>9</v>
      </c>
      <c r="B14">
        <f>COUNTIF(D3:D9,"OK")</f>
        <v>5</v>
      </c>
    </row>
    <row r="15" spans="1:4" x14ac:dyDescent="0.35">
      <c r="A15" t="s">
        <v>6</v>
      </c>
      <c r="B15">
        <f>COUNTIF(D3:D9,"Alert")</f>
        <v>2</v>
      </c>
    </row>
    <row r="16" spans="1:4" x14ac:dyDescent="0.35">
      <c r="A16" t="s">
        <v>16</v>
      </c>
      <c r="B16" s="3">
        <f>IF(B13=0,0,B14/B13*100)</f>
        <v>71.428571428571431</v>
      </c>
    </row>
  </sheetData>
  <mergeCells count="1">
    <mergeCell ref="A1:D1"/>
  </mergeCells>
  <conditionalFormatting sqref="D3:D9">
    <cfRule type="expression" dxfId="18" priority="1">
      <formula>ISNUMBER(SEARCH("OK",$D3))</formula>
    </cfRule>
    <cfRule type="expression" dxfId="17" priority="2">
      <formula>ISNUMBER(SEARCH("Alert",$D3))</formula>
    </cfRule>
  </conditionalFormatting>
  <pageMargins left="0.75" right="0.75" top="1" bottom="1" header="0.5" footer="0.5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4"/>
  <sheetViews>
    <sheetView workbookViewId="0">
      <selection activeCell="O10" sqref="O10"/>
    </sheetView>
  </sheetViews>
  <sheetFormatPr defaultRowHeight="14.5" x14ac:dyDescent="0.35"/>
  <cols>
    <col min="1" max="1" width="22.81640625" bestFit="1" customWidth="1"/>
    <col min="2" max="2" width="6.1796875" bestFit="1" customWidth="1"/>
    <col min="3" max="3" width="6.08984375" bestFit="1" customWidth="1"/>
    <col min="4" max="4" width="15.26953125" bestFit="1" customWidth="1"/>
  </cols>
  <sheetData>
    <row r="1" spans="1:4" ht="18.5" x14ac:dyDescent="0.45">
      <c r="A1" s="7" t="s">
        <v>17</v>
      </c>
      <c r="B1" s="8"/>
      <c r="C1" s="8"/>
      <c r="D1" s="8"/>
    </row>
    <row r="2" spans="1:4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5">
      <c r="A3" t="s">
        <v>18</v>
      </c>
      <c r="B3">
        <v>86</v>
      </c>
      <c r="C3">
        <v>81</v>
      </c>
      <c r="D3" t="s">
        <v>6</v>
      </c>
    </row>
    <row r="4" spans="1:4" x14ac:dyDescent="0.35">
      <c r="A4" t="s">
        <v>19</v>
      </c>
      <c r="B4">
        <v>80</v>
      </c>
      <c r="C4">
        <v>75</v>
      </c>
      <c r="D4" t="s">
        <v>9</v>
      </c>
    </row>
    <row r="5" spans="1:4" x14ac:dyDescent="0.35">
      <c r="A5" t="s">
        <v>20</v>
      </c>
      <c r="B5">
        <v>84</v>
      </c>
      <c r="C5">
        <v>95</v>
      </c>
      <c r="D5" t="s">
        <v>9</v>
      </c>
    </row>
    <row r="6" spans="1:4" x14ac:dyDescent="0.35">
      <c r="A6" t="s">
        <v>21</v>
      </c>
      <c r="B6">
        <v>88</v>
      </c>
      <c r="C6">
        <v>89</v>
      </c>
      <c r="D6" t="s">
        <v>9</v>
      </c>
    </row>
    <row r="7" spans="1:4" x14ac:dyDescent="0.35">
      <c r="A7" t="s">
        <v>22</v>
      </c>
      <c r="B7">
        <v>76</v>
      </c>
      <c r="C7">
        <v>71</v>
      </c>
      <c r="D7" t="s">
        <v>6</v>
      </c>
    </row>
    <row r="10" spans="1:4" ht="15.5" x14ac:dyDescent="0.35">
      <c r="A10" s="2" t="s">
        <v>14</v>
      </c>
    </row>
    <row r="11" spans="1:4" x14ac:dyDescent="0.35">
      <c r="A11" t="s">
        <v>15</v>
      </c>
      <c r="B11">
        <v>5</v>
      </c>
    </row>
    <row r="12" spans="1:4" x14ac:dyDescent="0.35">
      <c r="A12" t="s">
        <v>9</v>
      </c>
      <c r="B12">
        <f>COUNTIF(D3:D7,"OK")</f>
        <v>3</v>
      </c>
    </row>
    <row r="13" spans="1:4" x14ac:dyDescent="0.35">
      <c r="A13" t="s">
        <v>6</v>
      </c>
      <c r="B13">
        <f>COUNTIF(D3:D7,"Alert")</f>
        <v>2</v>
      </c>
    </row>
    <row r="14" spans="1:4" x14ac:dyDescent="0.35">
      <c r="A14" t="s">
        <v>16</v>
      </c>
      <c r="B14">
        <f>IF(B11=0,0,B12/B11*100)</f>
        <v>60</v>
      </c>
    </row>
  </sheetData>
  <mergeCells count="1">
    <mergeCell ref="A1:D1"/>
  </mergeCells>
  <conditionalFormatting sqref="D3:D7">
    <cfRule type="expression" dxfId="16" priority="1">
      <formula>ISNUMBER(SEARCH("OK",$D3))</formula>
    </cfRule>
    <cfRule type="expression" dxfId="15" priority="2">
      <formula>ISNUMBER(SEARCH("Alert",$D3))</formula>
    </cfRule>
  </conditionalFormatting>
  <pageMargins left="0.75" right="0.75" top="1" bottom="1" header="0.5" footer="0.5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4"/>
  <sheetViews>
    <sheetView workbookViewId="0">
      <selection activeCell="F5" sqref="F5"/>
    </sheetView>
  </sheetViews>
  <sheetFormatPr defaultRowHeight="14.5" x14ac:dyDescent="0.35"/>
  <cols>
    <col min="1" max="1" width="21.08984375" bestFit="1" customWidth="1"/>
    <col min="4" max="4" width="15.26953125" bestFit="1" customWidth="1"/>
  </cols>
  <sheetData>
    <row r="1" spans="1:4" ht="18.5" x14ac:dyDescent="0.45">
      <c r="A1" s="7" t="s">
        <v>23</v>
      </c>
      <c r="B1" s="8"/>
      <c r="C1" s="8"/>
      <c r="D1" s="8"/>
    </row>
    <row r="2" spans="1:4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5">
      <c r="A3" t="s">
        <v>24</v>
      </c>
      <c r="B3">
        <v>88</v>
      </c>
      <c r="C3">
        <v>96</v>
      </c>
      <c r="D3" t="s">
        <v>9</v>
      </c>
    </row>
    <row r="4" spans="1:4" x14ac:dyDescent="0.35">
      <c r="A4" t="s">
        <v>25</v>
      </c>
      <c r="B4">
        <v>90</v>
      </c>
      <c r="C4">
        <v>75</v>
      </c>
      <c r="D4" t="s">
        <v>6</v>
      </c>
    </row>
    <row r="5" spans="1:4" x14ac:dyDescent="0.35">
      <c r="A5" t="s">
        <v>26</v>
      </c>
      <c r="B5">
        <v>73</v>
      </c>
      <c r="C5">
        <v>65</v>
      </c>
      <c r="D5" t="s">
        <v>6</v>
      </c>
    </row>
    <row r="6" spans="1:4" x14ac:dyDescent="0.35">
      <c r="A6" t="s">
        <v>27</v>
      </c>
      <c r="B6">
        <v>82</v>
      </c>
      <c r="C6">
        <v>84</v>
      </c>
      <c r="D6" t="s">
        <v>9</v>
      </c>
    </row>
    <row r="7" spans="1:4" x14ac:dyDescent="0.35">
      <c r="A7" t="s">
        <v>28</v>
      </c>
      <c r="B7">
        <v>76</v>
      </c>
      <c r="C7">
        <v>67</v>
      </c>
      <c r="D7" t="s">
        <v>6</v>
      </c>
    </row>
    <row r="10" spans="1:4" ht="15.5" x14ac:dyDescent="0.35">
      <c r="A10" s="2" t="s">
        <v>14</v>
      </c>
    </row>
    <row r="11" spans="1:4" x14ac:dyDescent="0.35">
      <c r="A11" t="s">
        <v>15</v>
      </c>
      <c r="B11">
        <v>5</v>
      </c>
    </row>
    <row r="12" spans="1:4" x14ac:dyDescent="0.35">
      <c r="A12" t="s">
        <v>9</v>
      </c>
      <c r="B12">
        <f>COUNTIF(D3:D7,"OK")</f>
        <v>2</v>
      </c>
    </row>
    <row r="13" spans="1:4" x14ac:dyDescent="0.35">
      <c r="A13" t="s">
        <v>6</v>
      </c>
      <c r="B13">
        <f>COUNTIF(D3:D7,"Alert")</f>
        <v>3</v>
      </c>
    </row>
    <row r="14" spans="1:4" x14ac:dyDescent="0.35">
      <c r="A14" t="s">
        <v>16</v>
      </c>
      <c r="B14">
        <f>IF(B11=0,0,B12/B11*100)</f>
        <v>40</v>
      </c>
    </row>
  </sheetData>
  <mergeCells count="1">
    <mergeCell ref="A1:D1"/>
  </mergeCells>
  <conditionalFormatting sqref="D3:D7">
    <cfRule type="expression" dxfId="14" priority="1">
      <formula>ISNUMBER(SEARCH("OK",$D3))</formula>
    </cfRule>
    <cfRule type="expression" dxfId="13" priority="2">
      <formula>ISNUMBER(SEARCH("Alert",$D3))</formula>
    </cfRule>
  </conditionalFormatting>
  <pageMargins left="0.75" right="0.75" top="1" bottom="1" header="0.5" footer="0.5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14"/>
  <sheetViews>
    <sheetView workbookViewId="0">
      <selection activeCell="B14" sqref="B14"/>
    </sheetView>
  </sheetViews>
  <sheetFormatPr defaultRowHeight="14.5" x14ac:dyDescent="0.35"/>
  <cols>
    <col min="1" max="1" width="26.36328125" bestFit="1" customWidth="1"/>
    <col min="3" max="3" width="6.08984375" bestFit="1" customWidth="1"/>
    <col min="4" max="4" width="15.26953125" bestFit="1" customWidth="1"/>
  </cols>
  <sheetData>
    <row r="1" spans="1:4" ht="18.5" x14ac:dyDescent="0.45">
      <c r="A1" s="7" t="s">
        <v>29</v>
      </c>
      <c r="B1" s="8"/>
      <c r="C1" s="8"/>
      <c r="D1" s="8"/>
    </row>
    <row r="2" spans="1:4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5">
      <c r="A3" t="s">
        <v>30</v>
      </c>
      <c r="B3">
        <v>84</v>
      </c>
      <c r="C3">
        <v>84</v>
      </c>
      <c r="D3" t="s">
        <v>9</v>
      </c>
    </row>
    <row r="4" spans="1:4" x14ac:dyDescent="0.35">
      <c r="A4" t="s">
        <v>31</v>
      </c>
      <c r="B4">
        <v>79</v>
      </c>
      <c r="C4">
        <v>67</v>
      </c>
      <c r="D4" t="s">
        <v>6</v>
      </c>
    </row>
    <row r="5" spans="1:4" x14ac:dyDescent="0.35">
      <c r="A5" t="s">
        <v>32</v>
      </c>
      <c r="B5">
        <v>90</v>
      </c>
      <c r="C5">
        <v>79</v>
      </c>
      <c r="D5" t="s">
        <v>6</v>
      </c>
    </row>
    <row r="6" spans="1:4" x14ac:dyDescent="0.35">
      <c r="A6" t="s">
        <v>33</v>
      </c>
      <c r="B6">
        <v>95</v>
      </c>
      <c r="C6">
        <v>90</v>
      </c>
      <c r="D6" t="s">
        <v>6</v>
      </c>
    </row>
    <row r="7" spans="1:4" x14ac:dyDescent="0.35">
      <c r="A7" t="s">
        <v>34</v>
      </c>
      <c r="B7">
        <v>62</v>
      </c>
      <c r="C7">
        <v>64</v>
      </c>
      <c r="D7" t="s">
        <v>9</v>
      </c>
    </row>
    <row r="10" spans="1:4" ht="15.5" x14ac:dyDescent="0.35">
      <c r="A10" s="2" t="s">
        <v>14</v>
      </c>
    </row>
    <row r="11" spans="1:4" x14ac:dyDescent="0.35">
      <c r="A11" t="s">
        <v>15</v>
      </c>
      <c r="B11">
        <v>5</v>
      </c>
    </row>
    <row r="12" spans="1:4" x14ac:dyDescent="0.35">
      <c r="A12" t="s">
        <v>9</v>
      </c>
      <c r="B12">
        <f>COUNTIF(D3:D7,"OK")</f>
        <v>2</v>
      </c>
    </row>
    <row r="13" spans="1:4" x14ac:dyDescent="0.35">
      <c r="A13" t="s">
        <v>6</v>
      </c>
      <c r="B13">
        <f>COUNTIF(D3:D7,"Alert")</f>
        <v>3</v>
      </c>
    </row>
    <row r="14" spans="1:4" x14ac:dyDescent="0.35">
      <c r="A14" t="s">
        <v>16</v>
      </c>
      <c r="B14">
        <f>IF(B11=0,0,B12/B11*100)</f>
        <v>40</v>
      </c>
    </row>
  </sheetData>
  <mergeCells count="1">
    <mergeCell ref="A1:D1"/>
  </mergeCells>
  <conditionalFormatting sqref="D3:D7">
    <cfRule type="expression" dxfId="12" priority="1">
      <formula>ISNUMBER(SEARCH("OK",$D3))</formula>
    </cfRule>
    <cfRule type="expression" dxfId="11" priority="2">
      <formula>ISNUMBER(SEARCH("Alert",$D3))</formula>
    </cfRule>
  </conditionalFormatting>
  <pageMargins left="0.75" right="0.75" top="1" bottom="1" header="0.5" footer="0.5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4"/>
  <sheetViews>
    <sheetView workbookViewId="0">
      <selection activeCell="A19" sqref="A19"/>
    </sheetView>
  </sheetViews>
  <sheetFormatPr defaultRowHeight="14.5" x14ac:dyDescent="0.35"/>
  <cols>
    <col min="1" max="1" width="24.36328125" bestFit="1" customWidth="1"/>
    <col min="3" max="3" width="6.08984375" bestFit="1" customWidth="1"/>
    <col min="4" max="4" width="15.26953125" bestFit="1" customWidth="1"/>
  </cols>
  <sheetData>
    <row r="1" spans="1:4" ht="18.5" x14ac:dyDescent="0.45">
      <c r="A1" s="7" t="s">
        <v>35</v>
      </c>
      <c r="B1" s="8"/>
      <c r="C1" s="8"/>
      <c r="D1" s="8"/>
    </row>
    <row r="2" spans="1:4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5">
      <c r="A3" t="s">
        <v>36</v>
      </c>
      <c r="B3">
        <v>88</v>
      </c>
      <c r="C3">
        <v>87</v>
      </c>
      <c r="D3" t="s">
        <v>6</v>
      </c>
    </row>
    <row r="4" spans="1:4" x14ac:dyDescent="0.35">
      <c r="A4" t="s">
        <v>37</v>
      </c>
      <c r="B4">
        <v>83</v>
      </c>
      <c r="C4">
        <v>92</v>
      </c>
      <c r="D4" t="s">
        <v>9</v>
      </c>
    </row>
    <row r="5" spans="1:4" x14ac:dyDescent="0.35">
      <c r="A5" t="s">
        <v>38</v>
      </c>
      <c r="B5">
        <v>74</v>
      </c>
      <c r="C5">
        <v>83</v>
      </c>
      <c r="D5" t="s">
        <v>9</v>
      </c>
    </row>
    <row r="6" spans="1:4" x14ac:dyDescent="0.35">
      <c r="A6" t="s">
        <v>39</v>
      </c>
      <c r="B6">
        <v>88</v>
      </c>
      <c r="C6">
        <v>86</v>
      </c>
      <c r="D6" t="s">
        <v>6</v>
      </c>
    </row>
    <row r="7" spans="1:4" x14ac:dyDescent="0.35">
      <c r="A7" t="s">
        <v>40</v>
      </c>
      <c r="B7">
        <v>71</v>
      </c>
      <c r="C7">
        <v>86</v>
      </c>
      <c r="D7" t="s">
        <v>9</v>
      </c>
    </row>
    <row r="10" spans="1:4" ht="15.5" x14ac:dyDescent="0.35">
      <c r="A10" s="2" t="s">
        <v>14</v>
      </c>
    </row>
    <row r="11" spans="1:4" x14ac:dyDescent="0.35">
      <c r="A11" t="s">
        <v>15</v>
      </c>
      <c r="B11">
        <v>5</v>
      </c>
    </row>
    <row r="12" spans="1:4" x14ac:dyDescent="0.35">
      <c r="A12" t="s">
        <v>9</v>
      </c>
      <c r="B12">
        <f>COUNTIF(D3:D7,"OK")</f>
        <v>3</v>
      </c>
    </row>
    <row r="13" spans="1:4" x14ac:dyDescent="0.35">
      <c r="A13" t="s">
        <v>6</v>
      </c>
      <c r="B13">
        <f>COUNTIF(D3:D7,"Alert")</f>
        <v>2</v>
      </c>
    </row>
    <row r="14" spans="1:4" x14ac:dyDescent="0.35">
      <c r="A14" t="s">
        <v>16</v>
      </c>
      <c r="B14">
        <f>IF(B11=0,0,B12/B11*100)</f>
        <v>60</v>
      </c>
    </row>
  </sheetData>
  <mergeCells count="1">
    <mergeCell ref="A1:D1"/>
  </mergeCells>
  <conditionalFormatting sqref="D3:D7">
    <cfRule type="expression" dxfId="10" priority="1">
      <formula>ISNUMBER(SEARCH("OK",$D3))</formula>
    </cfRule>
    <cfRule type="expression" dxfId="9" priority="2">
      <formula>ISNUMBER(SEARCH("Alert",$D3))</formula>
    </cfRule>
  </conditionalFormatting>
  <pageMargins left="0.75" right="0.75" top="1" bottom="1" header="0.5" footer="0.5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D16"/>
  <sheetViews>
    <sheetView workbookViewId="0">
      <selection activeCell="B16" sqref="B16"/>
    </sheetView>
  </sheetViews>
  <sheetFormatPr defaultRowHeight="14.5" x14ac:dyDescent="0.35"/>
  <cols>
    <col min="1" max="1" width="25.1796875" bestFit="1" customWidth="1"/>
    <col min="2" max="2" width="11.81640625" bestFit="1" customWidth="1"/>
    <col min="4" max="4" width="15.26953125" bestFit="1" customWidth="1"/>
  </cols>
  <sheetData>
    <row r="1" spans="1:4" ht="18.5" x14ac:dyDescent="0.45">
      <c r="A1" s="7" t="s">
        <v>41</v>
      </c>
      <c r="B1" s="8"/>
      <c r="C1" s="8"/>
      <c r="D1" s="8"/>
    </row>
    <row r="2" spans="1:4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5">
      <c r="A3" t="s">
        <v>42</v>
      </c>
      <c r="B3">
        <v>61</v>
      </c>
      <c r="C3">
        <v>71</v>
      </c>
      <c r="D3" t="s">
        <v>9</v>
      </c>
    </row>
    <row r="4" spans="1:4" x14ac:dyDescent="0.35">
      <c r="A4" t="s">
        <v>43</v>
      </c>
      <c r="B4">
        <v>89</v>
      </c>
      <c r="C4">
        <v>86</v>
      </c>
      <c r="D4" t="s">
        <v>6</v>
      </c>
    </row>
    <row r="5" spans="1:4" x14ac:dyDescent="0.35">
      <c r="A5" t="s">
        <v>44</v>
      </c>
      <c r="B5">
        <v>79</v>
      </c>
      <c r="C5">
        <v>67</v>
      </c>
      <c r="D5" t="s">
        <v>6</v>
      </c>
    </row>
    <row r="6" spans="1:4" x14ac:dyDescent="0.35">
      <c r="A6" t="s">
        <v>45</v>
      </c>
      <c r="B6">
        <v>73</v>
      </c>
      <c r="C6">
        <v>72</v>
      </c>
      <c r="D6" t="s">
        <v>6</v>
      </c>
    </row>
    <row r="7" spans="1:4" x14ac:dyDescent="0.35">
      <c r="A7" t="s">
        <v>46</v>
      </c>
      <c r="B7">
        <v>67</v>
      </c>
      <c r="C7">
        <v>75</v>
      </c>
      <c r="D7" t="s">
        <v>9</v>
      </c>
    </row>
    <row r="8" spans="1:4" x14ac:dyDescent="0.35">
      <c r="A8" t="s">
        <v>47</v>
      </c>
      <c r="B8">
        <v>81</v>
      </c>
      <c r="C8">
        <v>78</v>
      </c>
      <c r="D8" t="s">
        <v>6</v>
      </c>
    </row>
    <row r="9" spans="1:4" x14ac:dyDescent="0.35">
      <c r="A9" t="s">
        <v>48</v>
      </c>
      <c r="B9">
        <v>78</v>
      </c>
      <c r="C9">
        <v>77</v>
      </c>
      <c r="D9" t="s">
        <v>6</v>
      </c>
    </row>
    <row r="12" spans="1:4" ht="15.5" x14ac:dyDescent="0.35">
      <c r="A12" s="2" t="s">
        <v>14</v>
      </c>
    </row>
    <row r="13" spans="1:4" x14ac:dyDescent="0.35">
      <c r="A13" t="s">
        <v>15</v>
      </c>
      <c r="B13">
        <v>7</v>
      </c>
    </row>
    <row r="14" spans="1:4" x14ac:dyDescent="0.35">
      <c r="A14" t="s">
        <v>9</v>
      </c>
      <c r="B14">
        <f>COUNTIF(D3:D9,"OK")</f>
        <v>2</v>
      </c>
    </row>
    <row r="15" spans="1:4" x14ac:dyDescent="0.35">
      <c r="A15" t="s">
        <v>6</v>
      </c>
      <c r="B15">
        <f>COUNTIF(D3:D9,"Alert")</f>
        <v>5</v>
      </c>
    </row>
    <row r="16" spans="1:4" x14ac:dyDescent="0.35">
      <c r="A16" t="s">
        <v>16</v>
      </c>
      <c r="B16" s="3">
        <f>IF(B13=0,0,B14/B13*100)</f>
        <v>28.571428571428569</v>
      </c>
    </row>
  </sheetData>
  <mergeCells count="1">
    <mergeCell ref="A1:D1"/>
  </mergeCells>
  <conditionalFormatting sqref="D3:D9">
    <cfRule type="expression" dxfId="8" priority="1">
      <formula>ISNUMBER(SEARCH("OK",$D3))</formula>
    </cfRule>
    <cfRule type="expression" dxfId="7" priority="2">
      <formula>ISNUMBER(SEARCH("Alert",$D3))</formula>
    </cfRule>
  </conditionalFormatting>
  <pageMargins left="0.75" right="0.75" top="1" bottom="1" header="0.5" footer="0.5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D14"/>
  <sheetViews>
    <sheetView workbookViewId="0">
      <selection sqref="A1:D1"/>
    </sheetView>
  </sheetViews>
  <sheetFormatPr defaultRowHeight="14.5" x14ac:dyDescent="0.35"/>
  <cols>
    <col min="1" max="1" width="19.7265625" bestFit="1" customWidth="1"/>
    <col min="4" max="4" width="15.26953125" bestFit="1" customWidth="1"/>
  </cols>
  <sheetData>
    <row r="1" spans="1:4" ht="18.5" x14ac:dyDescent="0.45">
      <c r="A1" s="7" t="s">
        <v>49</v>
      </c>
      <c r="B1" s="8"/>
      <c r="C1" s="8"/>
      <c r="D1" s="8"/>
    </row>
    <row r="2" spans="1:4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5">
      <c r="A3" t="s">
        <v>50</v>
      </c>
      <c r="B3">
        <v>78</v>
      </c>
      <c r="C3">
        <v>88</v>
      </c>
      <c r="D3" t="s">
        <v>9</v>
      </c>
    </row>
    <row r="4" spans="1:4" x14ac:dyDescent="0.35">
      <c r="A4" t="s">
        <v>51</v>
      </c>
      <c r="B4">
        <v>72</v>
      </c>
      <c r="C4">
        <v>67</v>
      </c>
      <c r="D4" t="s">
        <v>6</v>
      </c>
    </row>
    <row r="5" spans="1:4" x14ac:dyDescent="0.35">
      <c r="A5" t="s">
        <v>52</v>
      </c>
      <c r="B5">
        <v>83</v>
      </c>
      <c r="C5">
        <v>86</v>
      </c>
      <c r="D5" t="s">
        <v>9</v>
      </c>
    </row>
    <row r="6" spans="1:4" x14ac:dyDescent="0.35">
      <c r="A6" t="s">
        <v>53</v>
      </c>
      <c r="B6">
        <v>86</v>
      </c>
      <c r="C6">
        <v>90</v>
      </c>
      <c r="D6" t="s">
        <v>9</v>
      </c>
    </row>
    <row r="7" spans="1:4" x14ac:dyDescent="0.35">
      <c r="A7" t="s">
        <v>54</v>
      </c>
      <c r="B7">
        <v>69</v>
      </c>
      <c r="C7">
        <v>62</v>
      </c>
      <c r="D7" t="s">
        <v>6</v>
      </c>
    </row>
    <row r="10" spans="1:4" ht="15.5" x14ac:dyDescent="0.35">
      <c r="A10" s="2" t="s">
        <v>14</v>
      </c>
    </row>
    <row r="11" spans="1:4" x14ac:dyDescent="0.35">
      <c r="A11" t="s">
        <v>15</v>
      </c>
      <c r="B11">
        <v>5</v>
      </c>
    </row>
    <row r="12" spans="1:4" x14ac:dyDescent="0.35">
      <c r="A12" t="s">
        <v>9</v>
      </c>
      <c r="B12">
        <f>COUNTIF(D3:D7,"OK")</f>
        <v>3</v>
      </c>
    </row>
    <row r="13" spans="1:4" x14ac:dyDescent="0.35">
      <c r="A13" t="s">
        <v>6</v>
      </c>
      <c r="B13">
        <f>COUNTIF(D3:D7,"Alert")</f>
        <v>2</v>
      </c>
    </row>
    <row r="14" spans="1:4" x14ac:dyDescent="0.35">
      <c r="A14" t="s">
        <v>16</v>
      </c>
      <c r="B14">
        <f>IF(B11=0,0,B12/B11*100)</f>
        <v>60</v>
      </c>
    </row>
  </sheetData>
  <mergeCells count="1">
    <mergeCell ref="A1:D1"/>
  </mergeCells>
  <conditionalFormatting sqref="D3:D7">
    <cfRule type="expression" dxfId="6" priority="1">
      <formula>ISNUMBER(SEARCH("OK",$D3))</formula>
    </cfRule>
    <cfRule type="expression" dxfId="5" priority="2">
      <formula>ISNUMBER(SEARCH("Alert",$D3))</formula>
    </cfRule>
  </conditionalFormatting>
  <pageMargins left="0.75" right="0.75" top="1" bottom="1" header="0.5" footer="0.5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D15"/>
  <sheetViews>
    <sheetView topLeftCell="A2" workbookViewId="0">
      <selection activeCell="B15" sqref="B15"/>
    </sheetView>
  </sheetViews>
  <sheetFormatPr defaultRowHeight="14.5" x14ac:dyDescent="0.35"/>
  <cols>
    <col min="1" max="1" width="21.453125" bestFit="1" customWidth="1"/>
    <col min="2" max="2" width="11.81640625" bestFit="1" customWidth="1"/>
    <col min="4" max="4" width="15.26953125" bestFit="1" customWidth="1"/>
  </cols>
  <sheetData>
    <row r="1" spans="1:4" ht="18.5" x14ac:dyDescent="0.45">
      <c r="A1" s="7" t="s">
        <v>55</v>
      </c>
      <c r="B1" s="8"/>
      <c r="C1" s="8"/>
      <c r="D1" s="8"/>
    </row>
    <row r="2" spans="1:4" x14ac:dyDescent="0.3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35">
      <c r="A3" t="s">
        <v>56</v>
      </c>
      <c r="B3">
        <v>89</v>
      </c>
      <c r="C3">
        <v>97</v>
      </c>
      <c r="D3" t="s">
        <v>6</v>
      </c>
    </row>
    <row r="4" spans="1:4" x14ac:dyDescent="0.35">
      <c r="A4" t="s">
        <v>57</v>
      </c>
      <c r="B4">
        <v>85</v>
      </c>
      <c r="C4">
        <v>92</v>
      </c>
      <c r="D4" t="s">
        <v>9</v>
      </c>
    </row>
    <row r="5" spans="1:4" x14ac:dyDescent="0.35">
      <c r="A5" t="s">
        <v>58</v>
      </c>
      <c r="B5">
        <v>88</v>
      </c>
      <c r="C5">
        <v>89</v>
      </c>
      <c r="D5" t="s">
        <v>9</v>
      </c>
    </row>
    <row r="6" spans="1:4" x14ac:dyDescent="0.35">
      <c r="A6" t="s">
        <v>59</v>
      </c>
      <c r="B6">
        <v>71</v>
      </c>
      <c r="C6">
        <v>65</v>
      </c>
      <c r="D6" t="s">
        <v>9</v>
      </c>
    </row>
    <row r="7" spans="1:4" x14ac:dyDescent="0.35">
      <c r="A7" t="s">
        <v>60</v>
      </c>
      <c r="B7">
        <v>75</v>
      </c>
      <c r="C7">
        <v>76</v>
      </c>
      <c r="D7" t="s">
        <v>9</v>
      </c>
    </row>
    <row r="8" spans="1:4" x14ac:dyDescent="0.35">
      <c r="A8" t="s">
        <v>61</v>
      </c>
      <c r="B8">
        <v>82</v>
      </c>
      <c r="C8">
        <v>92</v>
      </c>
      <c r="D8" t="s">
        <v>9</v>
      </c>
    </row>
    <row r="11" spans="1:4" ht="15.5" x14ac:dyDescent="0.35">
      <c r="A11" s="2" t="s">
        <v>14</v>
      </c>
    </row>
    <row r="12" spans="1:4" x14ac:dyDescent="0.35">
      <c r="A12" t="s">
        <v>15</v>
      </c>
      <c r="B12">
        <v>6</v>
      </c>
    </row>
    <row r="13" spans="1:4" x14ac:dyDescent="0.35">
      <c r="A13" t="s">
        <v>9</v>
      </c>
      <c r="B13">
        <f>COUNTIF(D3:D8,"OK")</f>
        <v>5</v>
      </c>
    </row>
    <row r="14" spans="1:4" x14ac:dyDescent="0.35">
      <c r="A14" t="s">
        <v>6</v>
      </c>
      <c r="B14">
        <f>COUNTIF(D3:D8,"Alert")</f>
        <v>1</v>
      </c>
    </row>
    <row r="15" spans="1:4" x14ac:dyDescent="0.35">
      <c r="A15" t="s">
        <v>16</v>
      </c>
      <c r="B15" s="3">
        <f>IF(B12=0,0,B13/B12*100)</f>
        <v>83.333333333333343</v>
      </c>
    </row>
  </sheetData>
  <mergeCells count="1">
    <mergeCell ref="A1:D1"/>
  </mergeCells>
  <conditionalFormatting sqref="D3:D8">
    <cfRule type="expression" dxfId="4" priority="1">
      <formula>ISNUMBER(SEARCH("OK",$D3))</formula>
    </cfRule>
    <cfRule type="expression" dxfId="3" priority="2">
      <formula>ISNUMBER(SEARCH("Alert",$D3))</formula>
    </cfRule>
  </conditionalFormatting>
  <pageMargins left="0.75" right="0.75" top="1" bottom="1" header="0.5" footer="0.5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E10"/>
  <sheetViews>
    <sheetView workbookViewId="0">
      <selection activeCell="D17" sqref="D17"/>
    </sheetView>
  </sheetViews>
  <sheetFormatPr defaultRowHeight="14.5" x14ac:dyDescent="0.35"/>
  <cols>
    <col min="1" max="1" width="15.90625" bestFit="1" customWidth="1"/>
  </cols>
  <sheetData>
    <row r="1" spans="1:5" ht="21" x14ac:dyDescent="0.5">
      <c r="A1" s="9" t="s">
        <v>62</v>
      </c>
      <c r="B1" s="8"/>
      <c r="C1" s="8"/>
      <c r="D1" s="8"/>
      <c r="E1" s="8"/>
    </row>
    <row r="2" spans="1:5" x14ac:dyDescent="0.35">
      <c r="A2" s="1" t="s">
        <v>63</v>
      </c>
      <c r="B2" s="1" t="s">
        <v>64</v>
      </c>
      <c r="C2" s="1" t="s">
        <v>65</v>
      </c>
      <c r="D2" s="1" t="s">
        <v>66</v>
      </c>
      <c r="E2" s="1" t="s">
        <v>16</v>
      </c>
    </row>
    <row r="3" spans="1:5" x14ac:dyDescent="0.35">
      <c r="A3" t="s">
        <v>67</v>
      </c>
      <c r="B3">
        <v>7</v>
      </c>
      <c r="C3">
        <v>5</v>
      </c>
      <c r="D3">
        <v>2</v>
      </c>
      <c r="E3" s="3">
        <f t="shared" ref="E3:E10" si="0">IF(B3=0,0,C3/B3*100)</f>
        <v>71.428571428571431</v>
      </c>
    </row>
    <row r="4" spans="1:5" x14ac:dyDescent="0.35">
      <c r="A4" t="s">
        <v>68</v>
      </c>
      <c r="B4">
        <v>5</v>
      </c>
      <c r="C4">
        <f>COUNTIF(Housekeeping!D3:D7,"OK")</f>
        <v>3</v>
      </c>
      <c r="D4">
        <f>COUNTIF(Housekeeping!D3:D7,"Alert")</f>
        <v>2</v>
      </c>
      <c r="E4" s="3">
        <f t="shared" si="0"/>
        <v>60</v>
      </c>
    </row>
    <row r="5" spans="1:5" x14ac:dyDescent="0.35">
      <c r="A5" t="s">
        <v>69</v>
      </c>
      <c r="B5">
        <v>5</v>
      </c>
      <c r="C5">
        <v>2</v>
      </c>
      <c r="D5">
        <v>3</v>
      </c>
      <c r="E5" s="3">
        <f t="shared" si="0"/>
        <v>40</v>
      </c>
    </row>
    <row r="6" spans="1:5" x14ac:dyDescent="0.35">
      <c r="A6" t="s">
        <v>70</v>
      </c>
      <c r="B6">
        <v>5</v>
      </c>
      <c r="C6">
        <f>COUNTIF(Engineering!D3:D7,"OK")</f>
        <v>2</v>
      </c>
      <c r="D6">
        <f>COUNTIF(Engineering!D3:D7,"Alert")</f>
        <v>3</v>
      </c>
      <c r="E6" s="3">
        <f t="shared" si="0"/>
        <v>40</v>
      </c>
    </row>
    <row r="7" spans="1:5" x14ac:dyDescent="0.35">
      <c r="A7" t="s">
        <v>71</v>
      </c>
      <c r="B7">
        <v>5</v>
      </c>
      <c r="C7">
        <v>3</v>
      </c>
      <c r="D7">
        <v>2</v>
      </c>
      <c r="E7" s="3">
        <f t="shared" si="0"/>
        <v>60</v>
      </c>
    </row>
    <row r="8" spans="1:5" x14ac:dyDescent="0.35">
      <c r="A8" t="s">
        <v>72</v>
      </c>
      <c r="B8">
        <v>7</v>
      </c>
      <c r="C8">
        <f>COUNTIF(Finance!D3:D9,"OK")</f>
        <v>2</v>
      </c>
      <c r="D8">
        <f>COUNTIF(Finance!D3:D9,"Alert")</f>
        <v>5</v>
      </c>
      <c r="E8" s="3">
        <f t="shared" si="0"/>
        <v>28.571428571428569</v>
      </c>
    </row>
    <row r="9" spans="1:5" x14ac:dyDescent="0.35">
      <c r="A9" t="s">
        <v>73</v>
      </c>
      <c r="B9">
        <v>5</v>
      </c>
      <c r="C9">
        <v>3</v>
      </c>
      <c r="D9">
        <v>2</v>
      </c>
      <c r="E9" s="3">
        <f t="shared" si="0"/>
        <v>60</v>
      </c>
    </row>
    <row r="10" spans="1:5" x14ac:dyDescent="0.35">
      <c r="A10" t="s">
        <v>74</v>
      </c>
      <c r="B10">
        <v>6</v>
      </c>
      <c r="C10">
        <f>COUNTIF(Security!D3:D8,"OK")</f>
        <v>5</v>
      </c>
      <c r="D10">
        <f>COUNTIF(Security!D3:D8,"Alert")</f>
        <v>1</v>
      </c>
      <c r="E10" s="3">
        <f t="shared" si="0"/>
        <v>83.333333333333343</v>
      </c>
    </row>
  </sheetData>
  <mergeCells count="1">
    <mergeCell ref="A1:E1"/>
  </mergeCells>
  <conditionalFormatting sqref="E3:E10">
    <cfRule type="cellIs" dxfId="2" priority="1" operator="lessThan">
      <formula>50</formula>
    </cfRule>
    <cfRule type="expression" dxfId="1" priority="2">
      <formula>AND(E3&gt;=50,E3&lt;80)</formula>
    </cfRule>
    <cfRule type="cellIs" dxfId="0" priority="3" operator="greaterThanOrEqual">
      <formula>80</formula>
    </cfRule>
  </conditionalFormatting>
  <pageMargins left="0.75" right="0.75" top="1" bottom="1" header="0.5" footer="0.5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M9"/>
  <sheetViews>
    <sheetView workbookViewId="0">
      <selection activeCell="M14" sqref="M14"/>
    </sheetView>
  </sheetViews>
  <sheetFormatPr defaultRowHeight="14.5" x14ac:dyDescent="0.35"/>
  <cols>
    <col min="1" max="1" width="15.90625" bestFit="1" customWidth="1"/>
    <col min="13" max="13" width="11.81640625" bestFit="1" customWidth="1"/>
  </cols>
  <sheetData>
    <row r="1" spans="1:13" x14ac:dyDescent="0.35">
      <c r="A1" t="s">
        <v>63</v>
      </c>
      <c r="B1" t="s">
        <v>75</v>
      </c>
      <c r="C1" t="s">
        <v>76</v>
      </c>
      <c r="D1" t="s">
        <v>77</v>
      </c>
      <c r="E1" t="s">
        <v>78</v>
      </c>
      <c r="F1" t="s">
        <v>79</v>
      </c>
      <c r="G1" t="s">
        <v>80</v>
      </c>
      <c r="H1" t="s">
        <v>81</v>
      </c>
      <c r="I1" t="s">
        <v>82</v>
      </c>
      <c r="J1" t="s">
        <v>83</v>
      </c>
      <c r="K1" t="s">
        <v>84</v>
      </c>
      <c r="L1" t="s">
        <v>85</v>
      </c>
      <c r="M1" t="s">
        <v>86</v>
      </c>
    </row>
    <row r="2" spans="1:13" x14ac:dyDescent="0.35">
      <c r="A2" t="s">
        <v>67</v>
      </c>
      <c r="B2" s="3">
        <f>Dashboard!E3</f>
        <v>71.428571428571431</v>
      </c>
      <c r="C2" s="3">
        <f>Dashboard!E3</f>
        <v>71.428571428571431</v>
      </c>
      <c r="D2" s="3">
        <f>Dashboard!E3</f>
        <v>71.428571428571431</v>
      </c>
      <c r="E2" s="3">
        <f>Dashboard!E3</f>
        <v>71.428571428571431</v>
      </c>
      <c r="F2" s="3">
        <f>Dashboard!E3</f>
        <v>71.428571428571431</v>
      </c>
      <c r="G2" s="3">
        <f>Dashboard!E3</f>
        <v>71.428571428571431</v>
      </c>
      <c r="H2" s="3">
        <f>Dashboard!E3</f>
        <v>71.428571428571431</v>
      </c>
      <c r="I2" s="3">
        <f>Dashboard!E3</f>
        <v>71.428571428571431</v>
      </c>
      <c r="J2" s="3">
        <f>Dashboard!E3</f>
        <v>71.428571428571431</v>
      </c>
      <c r="K2" s="3">
        <f>Dashboard!E3</f>
        <v>71.428571428571431</v>
      </c>
      <c r="L2" s="3">
        <f>Dashboard!E3</f>
        <v>71.428571428571431</v>
      </c>
      <c r="M2" s="3">
        <f>Dashboard!E3</f>
        <v>71.428571428571431</v>
      </c>
    </row>
    <row r="3" spans="1:13" x14ac:dyDescent="0.35">
      <c r="A3" t="s">
        <v>68</v>
      </c>
      <c r="B3">
        <f>Dashboard!E4</f>
        <v>60</v>
      </c>
      <c r="C3">
        <f>Dashboard!E4</f>
        <v>60</v>
      </c>
      <c r="D3">
        <f>Dashboard!E4</f>
        <v>60</v>
      </c>
      <c r="E3">
        <f>Dashboard!E4</f>
        <v>60</v>
      </c>
      <c r="F3">
        <f>Dashboard!E4</f>
        <v>60</v>
      </c>
      <c r="G3">
        <f>Dashboard!E4</f>
        <v>60</v>
      </c>
      <c r="H3">
        <f>Dashboard!E4</f>
        <v>60</v>
      </c>
      <c r="I3">
        <f>Dashboard!E4</f>
        <v>60</v>
      </c>
      <c r="J3">
        <f>Dashboard!E4</f>
        <v>60</v>
      </c>
      <c r="K3">
        <f>Dashboard!E4</f>
        <v>60</v>
      </c>
      <c r="L3">
        <f>Dashboard!E4</f>
        <v>60</v>
      </c>
      <c r="M3">
        <f>Dashboard!E4</f>
        <v>60</v>
      </c>
    </row>
    <row r="4" spans="1:13" x14ac:dyDescent="0.35">
      <c r="A4" t="s">
        <v>69</v>
      </c>
      <c r="B4">
        <f>Dashboard!E5</f>
        <v>40</v>
      </c>
      <c r="C4">
        <f>Dashboard!E5</f>
        <v>40</v>
      </c>
      <c r="D4">
        <f>Dashboard!E5</f>
        <v>40</v>
      </c>
      <c r="E4">
        <f>Dashboard!E5</f>
        <v>40</v>
      </c>
      <c r="F4">
        <f>Dashboard!E5</f>
        <v>40</v>
      </c>
      <c r="G4">
        <f>Dashboard!E5</f>
        <v>40</v>
      </c>
      <c r="H4">
        <f>Dashboard!E5</f>
        <v>40</v>
      </c>
      <c r="I4">
        <f>Dashboard!E5</f>
        <v>40</v>
      </c>
      <c r="J4">
        <f>Dashboard!E5</f>
        <v>40</v>
      </c>
      <c r="K4">
        <f>Dashboard!E5</f>
        <v>40</v>
      </c>
      <c r="L4">
        <f>Dashboard!E5</f>
        <v>40</v>
      </c>
      <c r="M4">
        <f>Dashboard!E5</f>
        <v>40</v>
      </c>
    </row>
    <row r="5" spans="1:13" x14ac:dyDescent="0.35">
      <c r="A5" t="s">
        <v>70</v>
      </c>
      <c r="B5">
        <f>Dashboard!E6</f>
        <v>40</v>
      </c>
      <c r="C5">
        <f>Dashboard!E6</f>
        <v>40</v>
      </c>
      <c r="D5">
        <f>Dashboard!E6</f>
        <v>40</v>
      </c>
      <c r="E5">
        <f>Dashboard!E6</f>
        <v>40</v>
      </c>
      <c r="F5">
        <f>Dashboard!E6</f>
        <v>40</v>
      </c>
      <c r="G5">
        <f>Dashboard!E6</f>
        <v>40</v>
      </c>
      <c r="H5">
        <f>Dashboard!E6</f>
        <v>40</v>
      </c>
      <c r="I5">
        <f>Dashboard!E6</f>
        <v>40</v>
      </c>
      <c r="J5">
        <f>Dashboard!E6</f>
        <v>40</v>
      </c>
      <c r="K5">
        <f>Dashboard!E6</f>
        <v>40</v>
      </c>
      <c r="L5">
        <f>Dashboard!E6</f>
        <v>40</v>
      </c>
      <c r="M5">
        <f>Dashboard!E6</f>
        <v>40</v>
      </c>
    </row>
    <row r="6" spans="1:13" x14ac:dyDescent="0.35">
      <c r="A6" t="s">
        <v>71</v>
      </c>
      <c r="B6">
        <f>Dashboard!E7</f>
        <v>60</v>
      </c>
      <c r="C6">
        <f>Dashboard!E7</f>
        <v>60</v>
      </c>
      <c r="D6">
        <f>Dashboard!E7</f>
        <v>60</v>
      </c>
      <c r="E6">
        <f>Dashboard!E7</f>
        <v>60</v>
      </c>
      <c r="F6">
        <f>Dashboard!E7</f>
        <v>60</v>
      </c>
      <c r="G6">
        <f>Dashboard!E7</f>
        <v>60</v>
      </c>
      <c r="H6">
        <f>Dashboard!E7</f>
        <v>60</v>
      </c>
      <c r="I6">
        <f>Dashboard!E7</f>
        <v>60</v>
      </c>
      <c r="J6">
        <f>Dashboard!E7</f>
        <v>60</v>
      </c>
      <c r="K6">
        <f>Dashboard!E7</f>
        <v>60</v>
      </c>
      <c r="L6">
        <f>Dashboard!E7</f>
        <v>60</v>
      </c>
      <c r="M6">
        <f>Dashboard!E7</f>
        <v>60</v>
      </c>
    </row>
    <row r="7" spans="1:13" x14ac:dyDescent="0.35">
      <c r="A7" t="s">
        <v>72</v>
      </c>
      <c r="B7" s="3">
        <f>Dashboard!E8</f>
        <v>28.571428571428569</v>
      </c>
      <c r="C7" s="3">
        <f>Dashboard!E8</f>
        <v>28.571428571428569</v>
      </c>
      <c r="D7" s="3">
        <f>Dashboard!E8</f>
        <v>28.571428571428569</v>
      </c>
      <c r="E7" s="3">
        <f>Dashboard!E8</f>
        <v>28.571428571428569</v>
      </c>
      <c r="F7" s="3">
        <f>Dashboard!E8</f>
        <v>28.571428571428569</v>
      </c>
      <c r="G7" s="3">
        <f>Dashboard!E8</f>
        <v>28.571428571428569</v>
      </c>
      <c r="H7" s="3">
        <f>Dashboard!E8</f>
        <v>28.571428571428569</v>
      </c>
      <c r="I7" s="3">
        <f>Dashboard!E8</f>
        <v>28.571428571428569</v>
      </c>
      <c r="J7" s="3">
        <f>Dashboard!E8</f>
        <v>28.571428571428569</v>
      </c>
      <c r="K7" s="3">
        <f>Dashboard!E8</f>
        <v>28.571428571428569</v>
      </c>
      <c r="L7" s="3">
        <f>Dashboard!E8</f>
        <v>28.571428571428569</v>
      </c>
      <c r="M7" s="3">
        <f>Dashboard!E8</f>
        <v>28.571428571428569</v>
      </c>
    </row>
    <row r="8" spans="1:13" x14ac:dyDescent="0.35">
      <c r="A8" t="s">
        <v>73</v>
      </c>
      <c r="B8" s="3">
        <f>Dashboard!E9</f>
        <v>60</v>
      </c>
      <c r="C8" s="3">
        <f>Dashboard!E9</f>
        <v>60</v>
      </c>
      <c r="D8" s="3">
        <f>Dashboard!E9</f>
        <v>60</v>
      </c>
      <c r="E8" s="3">
        <f>Dashboard!E9</f>
        <v>60</v>
      </c>
      <c r="F8" s="3">
        <f>Dashboard!E9</f>
        <v>60</v>
      </c>
      <c r="G8" s="3">
        <f>Dashboard!E9</f>
        <v>60</v>
      </c>
      <c r="H8" s="3">
        <f>Dashboard!E9</f>
        <v>60</v>
      </c>
      <c r="I8" s="3">
        <f>Dashboard!E9</f>
        <v>60</v>
      </c>
      <c r="J8" s="3">
        <f>Dashboard!E9</f>
        <v>60</v>
      </c>
      <c r="K8" s="3">
        <f>Dashboard!E9</f>
        <v>60</v>
      </c>
      <c r="L8" s="3">
        <f>Dashboard!E9</f>
        <v>60</v>
      </c>
      <c r="M8" s="3">
        <f>Dashboard!E9</f>
        <v>60</v>
      </c>
    </row>
    <row r="9" spans="1:13" x14ac:dyDescent="0.35">
      <c r="A9" t="s">
        <v>74</v>
      </c>
      <c r="B9" s="3">
        <f>Dashboard!E10</f>
        <v>83.333333333333343</v>
      </c>
      <c r="C9" s="3">
        <f>Dashboard!E10</f>
        <v>83.333333333333343</v>
      </c>
      <c r="D9" s="3">
        <f>Dashboard!E10</f>
        <v>83.333333333333343</v>
      </c>
      <c r="E9" s="3">
        <f>Dashboard!E10</f>
        <v>83.333333333333343</v>
      </c>
      <c r="F9" s="3">
        <f>Dashboard!E10</f>
        <v>83.333333333333343</v>
      </c>
      <c r="G9" s="3">
        <f>Dashboard!E10</f>
        <v>83.333333333333343</v>
      </c>
      <c r="H9" s="3">
        <f>Dashboard!E10</f>
        <v>83.333333333333343</v>
      </c>
      <c r="I9" s="3">
        <f>Dashboard!E10</f>
        <v>83.333333333333343</v>
      </c>
      <c r="J9" s="3">
        <f>Dashboard!E10</f>
        <v>83.333333333333343</v>
      </c>
      <c r="K9" s="3">
        <f>Dashboard!E10</f>
        <v>83.333333333333343</v>
      </c>
      <c r="L9" s="3">
        <f>Dashboard!E10</f>
        <v>83.333333333333343</v>
      </c>
      <c r="M9" s="3">
        <f>Dashboard!E10</f>
        <v>83.333333333333343</v>
      </c>
    </row>
  </sheetData>
  <pageMargins left="0.75" right="0.75" top="1" bottom="1" header="0.5" footer="0.5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I46"/>
  <sheetViews>
    <sheetView topLeftCell="A12" workbookViewId="0">
      <selection activeCell="M19" sqref="M19"/>
    </sheetView>
  </sheetViews>
  <sheetFormatPr defaultRowHeight="14.5" x14ac:dyDescent="0.35"/>
  <cols>
    <col min="1" max="1" width="26.36328125" bestFit="1" customWidth="1"/>
    <col min="2" max="2" width="10.6328125" bestFit="1" customWidth="1"/>
    <col min="3" max="3" width="12.54296875" bestFit="1" customWidth="1"/>
    <col min="4" max="4" width="15" bestFit="1" customWidth="1"/>
    <col min="5" max="5" width="10.54296875" bestFit="1" customWidth="1"/>
    <col min="6" max="6" width="15.90625" bestFit="1" customWidth="1"/>
    <col min="7" max="7" width="7.1796875" bestFit="1" customWidth="1"/>
    <col min="8" max="8" width="15.81640625" bestFit="1" customWidth="1"/>
    <col min="9" max="9" width="7.36328125" bestFit="1" customWidth="1"/>
  </cols>
  <sheetData>
    <row r="1" spans="1:9" x14ac:dyDescent="0.35">
      <c r="A1" s="5" t="s">
        <v>1</v>
      </c>
      <c r="B1" s="5" t="s">
        <v>67</v>
      </c>
      <c r="C1" s="5" t="s">
        <v>68</v>
      </c>
      <c r="D1" s="5" t="s">
        <v>69</v>
      </c>
      <c r="E1" s="5" t="s">
        <v>70</v>
      </c>
      <c r="F1" s="5" t="s">
        <v>71</v>
      </c>
      <c r="G1" s="5" t="s">
        <v>72</v>
      </c>
      <c r="H1" s="5" t="s">
        <v>73</v>
      </c>
      <c r="I1" s="5" t="s">
        <v>74</v>
      </c>
    </row>
    <row r="2" spans="1:9" x14ac:dyDescent="0.35">
      <c r="A2" s="5" t="s">
        <v>8</v>
      </c>
      <c r="B2" s="5">
        <f>IFERROR(VLOOKUP($A2,'Front Office'!$A$3:$D$50,3,FALSE),"")</f>
        <v>63</v>
      </c>
      <c r="C2" s="5" t="str">
        <f>IFERROR(VLOOKUP($A2,Housekeeping!$A$3:$D$50,3,FALSE),"")</f>
        <v/>
      </c>
      <c r="D2" s="5" t="str">
        <f>IFERROR(VLOOKUP($A2,'Food &amp; Beverage'!$A$3:$D$50,3,FALSE),"")</f>
        <v/>
      </c>
      <c r="E2" s="5" t="str">
        <f>IFERROR(VLOOKUP($A2,Engineering!$A$3:$D$50,3,FALSE),"")</f>
        <v/>
      </c>
      <c r="F2" s="5" t="str">
        <f>IFERROR(VLOOKUP($A2,'Human Resources'!$A$3:$D$50,3,FALSE),"")</f>
        <v/>
      </c>
      <c r="G2" s="5" t="str">
        <f>IFERROR(VLOOKUP($A2,Finance!$A$3:$D$50,3,FALSE),"")</f>
        <v/>
      </c>
      <c r="H2" s="5" t="str">
        <f>IFERROR(VLOOKUP($A2,'Sales &amp; Marketing'!$A$3:$D$50,3,FALSE),"")</f>
        <v/>
      </c>
      <c r="I2" s="5" t="str">
        <f>IFERROR(VLOOKUP($A2,Security!$A$3:$D$50,3,FALSE),"")</f>
        <v/>
      </c>
    </row>
    <row r="3" spans="1:9" x14ac:dyDescent="0.35">
      <c r="A3" s="5" t="s">
        <v>25</v>
      </c>
      <c r="B3" s="5" t="str">
        <f>IFERROR(VLOOKUP($A3,'Front Office'!$A$3:$D$50,3,FALSE),"")</f>
        <v/>
      </c>
      <c r="C3" s="5" t="str">
        <f>IFERROR(VLOOKUP($A3,Housekeeping!$A$3:$D$50,3,FALSE),"")</f>
        <v/>
      </c>
      <c r="D3" s="5">
        <f>IFERROR(VLOOKUP($A3,'Food &amp; Beverage'!$A$3:$D$50,3,FALSE),"")</f>
        <v>75</v>
      </c>
      <c r="E3" s="5" t="str">
        <f>IFERROR(VLOOKUP($A3,Engineering!$A$3:$D$50,3,FALSE),"")</f>
        <v/>
      </c>
      <c r="F3" s="5" t="str">
        <f>IFERROR(VLOOKUP($A3,'Human Resources'!$A$3:$D$50,3,FALSE),"")</f>
        <v/>
      </c>
      <c r="G3" s="5" t="str">
        <f>IFERROR(VLOOKUP($A3,Finance!$A$3:$D$50,3,FALSE),"")</f>
        <v/>
      </c>
      <c r="H3" s="5" t="str">
        <f>IFERROR(VLOOKUP($A3,'Sales &amp; Marketing'!$A$3:$D$50,3,FALSE),"")</f>
        <v/>
      </c>
      <c r="I3" s="5" t="str">
        <f>IFERROR(VLOOKUP($A3,Security!$A$3:$D$50,3,FALSE),"")</f>
        <v/>
      </c>
    </row>
    <row r="4" spans="1:9" x14ac:dyDescent="0.35">
      <c r="A4" s="5" t="s">
        <v>22</v>
      </c>
      <c r="B4" s="5" t="str">
        <f>IFERROR(VLOOKUP($A4,'Front Office'!$A$3:$D$50,3,FALSE),"")</f>
        <v/>
      </c>
      <c r="C4" s="5">
        <f>IFERROR(VLOOKUP($A4,Housekeeping!$A$3:$D$50,3,FALSE),"")</f>
        <v>71</v>
      </c>
      <c r="D4" s="5" t="str">
        <f>IFERROR(VLOOKUP($A4,'Food &amp; Beverage'!$A$3:$D$50,3,FALSE),"")</f>
        <v/>
      </c>
      <c r="E4" s="5" t="str">
        <f>IFERROR(VLOOKUP($A4,Engineering!$A$3:$D$50,3,FALSE),"")</f>
        <v/>
      </c>
      <c r="F4" s="5" t="str">
        <f>IFERROR(VLOOKUP($A4,'Human Resources'!$A$3:$D$50,3,FALSE),"")</f>
        <v/>
      </c>
      <c r="G4" s="5" t="str">
        <f>IFERROR(VLOOKUP($A4,Finance!$A$3:$D$50,3,FALSE),"")</f>
        <v/>
      </c>
      <c r="H4" s="5" t="str">
        <f>IFERROR(VLOOKUP($A4,'Sales &amp; Marketing'!$A$3:$D$50,3,FALSE),"")</f>
        <v/>
      </c>
      <c r="I4" s="5" t="str">
        <f>IFERROR(VLOOKUP($A4,Security!$A$3:$D$50,3,FALSE),"")</f>
        <v/>
      </c>
    </row>
    <row r="5" spans="1:9" x14ac:dyDescent="0.35">
      <c r="A5" s="5" t="s">
        <v>38</v>
      </c>
      <c r="B5" s="5" t="str">
        <f>IFERROR(VLOOKUP($A5,'Front Office'!$A$3:$D$50,3,FALSE),"")</f>
        <v/>
      </c>
      <c r="C5" s="5" t="str">
        <f>IFERROR(VLOOKUP($A5,Housekeeping!$A$3:$D$50,3,FALSE),"")</f>
        <v/>
      </c>
      <c r="D5" s="5" t="str">
        <f>IFERROR(VLOOKUP($A5,'Food &amp; Beverage'!$A$3:$D$50,3,FALSE),"")</f>
        <v/>
      </c>
      <c r="E5" s="5" t="str">
        <f>IFERROR(VLOOKUP($A5,Engineering!$A$3:$D$50,3,FALSE),"")</f>
        <v/>
      </c>
      <c r="F5" s="5">
        <f>IFERROR(VLOOKUP($A5,'Human Resources'!$A$3:$D$50,3,FALSE),"")</f>
        <v>83</v>
      </c>
      <c r="G5" s="5" t="str">
        <f>IFERROR(VLOOKUP($A5,Finance!$A$3:$D$50,3,FALSE),"")</f>
        <v/>
      </c>
      <c r="H5" s="5" t="str">
        <f>IFERROR(VLOOKUP($A5,'Sales &amp; Marketing'!$A$3:$D$50,3,FALSE),"")</f>
        <v/>
      </c>
      <c r="I5" s="5" t="str">
        <f>IFERROR(VLOOKUP($A5,Security!$A$3:$D$50,3,FALSE),"")</f>
        <v/>
      </c>
    </row>
    <row r="6" spans="1:9" x14ac:dyDescent="0.35">
      <c r="A6" s="5" t="s">
        <v>53</v>
      </c>
      <c r="B6" s="5" t="str">
        <f>IFERROR(VLOOKUP($A6,'Front Office'!$A$3:$D$50,3,FALSE),"")</f>
        <v/>
      </c>
      <c r="C6" s="5" t="str">
        <f>IFERROR(VLOOKUP($A6,Housekeeping!$A$3:$D$50,3,FALSE),"")</f>
        <v/>
      </c>
      <c r="D6" s="5" t="str">
        <f>IFERROR(VLOOKUP($A6,'Food &amp; Beverage'!$A$3:$D$50,3,FALSE),"")</f>
        <v/>
      </c>
      <c r="E6" s="5" t="str">
        <f>IFERROR(VLOOKUP($A6,Engineering!$A$3:$D$50,3,FALSE),"")</f>
        <v/>
      </c>
      <c r="F6" s="5" t="str">
        <f>IFERROR(VLOOKUP($A6,'Human Resources'!$A$3:$D$50,3,FALSE),"")</f>
        <v/>
      </c>
      <c r="G6" s="5" t="str">
        <f>IFERROR(VLOOKUP($A6,Finance!$A$3:$D$50,3,FALSE),"")</f>
        <v/>
      </c>
      <c r="H6" s="5">
        <f>IFERROR(VLOOKUP($A6,'Sales &amp; Marketing'!$A$3:$D$50,3,FALSE),"")</f>
        <v>90</v>
      </c>
      <c r="I6" s="5" t="str">
        <f>IFERROR(VLOOKUP($A6,Security!$A$3:$D$50,3,FALSE),"")</f>
        <v/>
      </c>
    </row>
    <row r="7" spans="1:9" x14ac:dyDescent="0.35">
      <c r="A7" s="5" t="s">
        <v>59</v>
      </c>
      <c r="B7" s="5" t="str">
        <f>IFERROR(VLOOKUP($A7,'Front Office'!$A$3:$D$50,3,FALSE),"")</f>
        <v/>
      </c>
      <c r="C7" s="5" t="str">
        <f>IFERROR(VLOOKUP($A7,Housekeeping!$A$3:$D$50,3,FALSE),"")</f>
        <v/>
      </c>
      <c r="D7" s="5" t="str">
        <f>IFERROR(VLOOKUP($A7,'Food &amp; Beverage'!$A$3:$D$50,3,FALSE),"")</f>
        <v/>
      </c>
      <c r="E7" s="5" t="str">
        <f>IFERROR(VLOOKUP($A7,Engineering!$A$3:$D$50,3,FALSE),"")</f>
        <v/>
      </c>
      <c r="F7" s="5" t="str">
        <f>IFERROR(VLOOKUP($A7,'Human Resources'!$A$3:$D$50,3,FALSE),"")</f>
        <v/>
      </c>
      <c r="G7" s="5" t="str">
        <f>IFERROR(VLOOKUP($A7,Finance!$A$3:$D$50,3,FALSE),"")</f>
        <v/>
      </c>
      <c r="H7" s="5" t="str">
        <f>IFERROR(VLOOKUP($A7,'Sales &amp; Marketing'!$A$3:$D$50,3,FALSE),"")</f>
        <v/>
      </c>
      <c r="I7" s="5">
        <f>IFERROR(VLOOKUP($A7,Security!$A$3:$D$50,3,FALSE),"")</f>
        <v>65</v>
      </c>
    </row>
    <row r="8" spans="1:9" x14ac:dyDescent="0.35">
      <c r="A8" s="5" t="s">
        <v>46</v>
      </c>
      <c r="B8" s="5" t="str">
        <f>IFERROR(VLOOKUP($A8,'Front Office'!$A$3:$D$50,3,FALSE),"")</f>
        <v/>
      </c>
      <c r="C8" s="5" t="str">
        <f>IFERROR(VLOOKUP($A8,Housekeeping!$A$3:$D$50,3,FALSE),"")</f>
        <v/>
      </c>
      <c r="D8" s="5" t="str">
        <f>IFERROR(VLOOKUP($A8,'Food &amp; Beverage'!$A$3:$D$50,3,FALSE),"")</f>
        <v/>
      </c>
      <c r="E8" s="5" t="str">
        <f>IFERROR(VLOOKUP($A8,Engineering!$A$3:$D$50,3,FALSE),"")</f>
        <v/>
      </c>
      <c r="F8" s="5" t="str">
        <f>IFERROR(VLOOKUP($A8,'Human Resources'!$A$3:$D$50,3,FALSE),"")</f>
        <v/>
      </c>
      <c r="G8" s="5">
        <f>IFERROR(VLOOKUP($A8,Finance!$A$3:$D$50,3,FALSE),"")</f>
        <v>75</v>
      </c>
      <c r="H8" s="5" t="str">
        <f>IFERROR(VLOOKUP($A8,'Sales &amp; Marketing'!$A$3:$D$50,3,FALSE),"")</f>
        <v/>
      </c>
      <c r="I8" s="5" t="str">
        <f>IFERROR(VLOOKUP($A8,Security!$A$3:$D$50,3,FALSE),"")</f>
        <v/>
      </c>
    </row>
    <row r="9" spans="1:9" x14ac:dyDescent="0.35">
      <c r="A9" s="5" t="s">
        <v>11</v>
      </c>
      <c r="B9" s="5">
        <f>IFERROR(VLOOKUP($A9,'Front Office'!$A$3:$D$50,3,FALSE),"")</f>
        <v>79</v>
      </c>
      <c r="C9" s="5" t="str">
        <f>IFERROR(VLOOKUP($A9,Housekeeping!$A$3:$D$50,3,FALSE),"")</f>
        <v/>
      </c>
      <c r="D9" s="5" t="str">
        <f>IFERROR(VLOOKUP($A9,'Food &amp; Beverage'!$A$3:$D$50,3,FALSE),"")</f>
        <v/>
      </c>
      <c r="E9" s="5" t="str">
        <f>IFERROR(VLOOKUP($A9,Engineering!$A$3:$D$50,3,FALSE),"")</f>
        <v/>
      </c>
      <c r="F9" s="5" t="str">
        <f>IFERROR(VLOOKUP($A9,'Human Resources'!$A$3:$D$50,3,FALSE),"")</f>
        <v/>
      </c>
      <c r="G9" s="5" t="str">
        <f>IFERROR(VLOOKUP($A9,Finance!$A$3:$D$50,3,FALSE),"")</f>
        <v/>
      </c>
      <c r="H9" s="5" t="str">
        <f>IFERROR(VLOOKUP($A9,'Sales &amp; Marketing'!$A$3:$D$50,3,FALSE),"")</f>
        <v/>
      </c>
      <c r="I9" s="5" t="str">
        <f>IFERROR(VLOOKUP($A9,Security!$A$3:$D$50,3,FALSE),"")</f>
        <v/>
      </c>
    </row>
    <row r="10" spans="1:9" x14ac:dyDescent="0.35">
      <c r="A10" s="5" t="s">
        <v>12</v>
      </c>
      <c r="B10" s="5">
        <f>IFERROR(VLOOKUP($A10,'Front Office'!$A$3:$D$50,3,FALSE),"")</f>
        <v>80</v>
      </c>
      <c r="C10" s="5" t="str">
        <f>IFERROR(VLOOKUP($A10,Housekeeping!$A$3:$D$50,3,FALSE),"")</f>
        <v/>
      </c>
      <c r="D10" s="5" t="str">
        <f>IFERROR(VLOOKUP($A10,'Food &amp; Beverage'!$A$3:$D$50,3,FALSE),"")</f>
        <v/>
      </c>
      <c r="E10" s="5" t="str">
        <f>IFERROR(VLOOKUP($A10,Engineering!$A$3:$D$50,3,FALSE),"")</f>
        <v/>
      </c>
      <c r="F10" s="5" t="str">
        <f>IFERROR(VLOOKUP($A10,'Human Resources'!$A$3:$D$50,3,FALSE),"")</f>
        <v/>
      </c>
      <c r="G10" s="5" t="str">
        <f>IFERROR(VLOOKUP($A10,Finance!$A$3:$D$50,3,FALSE),"")</f>
        <v/>
      </c>
      <c r="H10" s="5" t="str">
        <f>IFERROR(VLOOKUP($A10,'Sales &amp; Marketing'!$A$3:$D$50,3,FALSE),"")</f>
        <v/>
      </c>
      <c r="I10" s="5" t="str">
        <f>IFERROR(VLOOKUP($A10,Security!$A$3:$D$50,3,FALSE),"")</f>
        <v/>
      </c>
    </row>
    <row r="11" spans="1:9" x14ac:dyDescent="0.35">
      <c r="A11" s="5" t="s">
        <v>20</v>
      </c>
      <c r="B11" s="5" t="str">
        <f>IFERROR(VLOOKUP($A11,'Front Office'!$A$3:$D$50,3,FALSE),"")</f>
        <v/>
      </c>
      <c r="C11" s="5">
        <f>IFERROR(VLOOKUP($A11,Housekeeping!$A$3:$D$50,3,FALSE),"")</f>
        <v>95</v>
      </c>
      <c r="D11" s="5" t="str">
        <f>IFERROR(VLOOKUP($A11,'Food &amp; Beverage'!$A$3:$D$50,3,FALSE),"")</f>
        <v/>
      </c>
      <c r="E11" s="5" t="str">
        <f>IFERROR(VLOOKUP($A11,Engineering!$A$3:$D$50,3,FALSE),"")</f>
        <v/>
      </c>
      <c r="F11" s="5" t="str">
        <f>IFERROR(VLOOKUP($A11,'Human Resources'!$A$3:$D$50,3,FALSE),"")</f>
        <v/>
      </c>
      <c r="G11" s="5" t="str">
        <f>IFERROR(VLOOKUP($A11,Finance!$A$3:$D$50,3,FALSE),"")</f>
        <v/>
      </c>
      <c r="H11" s="5" t="str">
        <f>IFERROR(VLOOKUP($A11,'Sales &amp; Marketing'!$A$3:$D$50,3,FALSE),"")</f>
        <v/>
      </c>
      <c r="I11" s="5" t="str">
        <f>IFERROR(VLOOKUP($A11,Security!$A$3:$D$50,3,FALSE),"")</f>
        <v/>
      </c>
    </row>
    <row r="12" spans="1:9" x14ac:dyDescent="0.35">
      <c r="A12" s="5" t="s">
        <v>13</v>
      </c>
      <c r="B12" s="5">
        <f>IFERROR(VLOOKUP($A12,'Front Office'!$A$3:$D$50,3,FALSE),"")</f>
        <v>83</v>
      </c>
      <c r="C12" s="5" t="str">
        <f>IFERROR(VLOOKUP($A12,Housekeeping!$A$3:$D$50,3,FALSE),"")</f>
        <v/>
      </c>
      <c r="D12" s="5" t="str">
        <f>IFERROR(VLOOKUP($A12,'Food &amp; Beverage'!$A$3:$D$50,3,FALSE),"")</f>
        <v/>
      </c>
      <c r="E12" s="5" t="str">
        <f>IFERROR(VLOOKUP($A12,Engineering!$A$3:$D$50,3,FALSE),"")</f>
        <v/>
      </c>
      <c r="F12" s="5" t="str">
        <f>IFERROR(VLOOKUP($A12,'Human Resources'!$A$3:$D$50,3,FALSE),"")</f>
        <v/>
      </c>
      <c r="G12" s="5" t="str">
        <f>IFERROR(VLOOKUP($A12,Finance!$A$3:$D$50,3,FALSE),"")</f>
        <v/>
      </c>
      <c r="H12" s="5" t="str">
        <f>IFERROR(VLOOKUP($A12,'Sales &amp; Marketing'!$A$3:$D$50,3,FALSE),"")</f>
        <v/>
      </c>
      <c r="I12" s="5" t="str">
        <f>IFERROR(VLOOKUP($A12,Security!$A$3:$D$50,3,FALSE),"")</f>
        <v/>
      </c>
    </row>
    <row r="13" spans="1:9" x14ac:dyDescent="0.35">
      <c r="A13" s="5" t="s">
        <v>40</v>
      </c>
      <c r="B13" s="5" t="str">
        <f>IFERROR(VLOOKUP($A13,'Front Office'!$A$3:$D$50,3,FALSE),"")</f>
        <v/>
      </c>
      <c r="C13" s="5" t="str">
        <f>IFERROR(VLOOKUP($A13,Housekeeping!$A$3:$D$50,3,FALSE),"")</f>
        <v/>
      </c>
      <c r="D13" s="5" t="str">
        <f>IFERROR(VLOOKUP($A13,'Food &amp; Beverage'!$A$3:$D$50,3,FALSE),"")</f>
        <v/>
      </c>
      <c r="E13" s="5" t="str">
        <f>IFERROR(VLOOKUP($A13,Engineering!$A$3:$D$50,3,FALSE),"")</f>
        <v/>
      </c>
      <c r="F13" s="5">
        <f>IFERROR(VLOOKUP($A13,'Human Resources'!$A$3:$D$50,3,FALSE),"")</f>
        <v>86</v>
      </c>
      <c r="G13" s="5" t="str">
        <f>IFERROR(VLOOKUP($A13,Finance!$A$3:$D$50,3,FALSE),"")</f>
        <v/>
      </c>
      <c r="H13" s="5" t="str">
        <f>IFERROR(VLOOKUP($A13,'Sales &amp; Marketing'!$A$3:$D$50,3,FALSE),"")</f>
        <v/>
      </c>
      <c r="I13" s="5" t="str">
        <f>IFERROR(VLOOKUP($A13,Security!$A$3:$D$50,3,FALSE),"")</f>
        <v/>
      </c>
    </row>
    <row r="14" spans="1:9" x14ac:dyDescent="0.35">
      <c r="A14" s="5" t="s">
        <v>52</v>
      </c>
      <c r="B14" s="5" t="str">
        <f>IFERROR(VLOOKUP($A14,'Front Office'!$A$3:$D$50,3,FALSE),"")</f>
        <v/>
      </c>
      <c r="C14" s="5" t="str">
        <f>IFERROR(VLOOKUP($A14,Housekeeping!$A$3:$D$50,3,FALSE),"")</f>
        <v/>
      </c>
      <c r="D14" s="5" t="str">
        <f>IFERROR(VLOOKUP($A14,'Food &amp; Beverage'!$A$3:$D$50,3,FALSE),"")</f>
        <v/>
      </c>
      <c r="E14" s="5" t="str">
        <f>IFERROR(VLOOKUP($A14,Engineering!$A$3:$D$50,3,FALSE),"")</f>
        <v/>
      </c>
      <c r="F14" s="5" t="str">
        <f>IFERROR(VLOOKUP($A14,'Human Resources'!$A$3:$D$50,3,FALSE),"")</f>
        <v/>
      </c>
      <c r="G14" s="5" t="str">
        <f>IFERROR(VLOOKUP($A14,Finance!$A$3:$D$50,3,FALSE),"")</f>
        <v/>
      </c>
      <c r="H14" s="5">
        <f>IFERROR(VLOOKUP($A14,'Sales &amp; Marketing'!$A$3:$D$50,3,FALSE),"")</f>
        <v>86</v>
      </c>
      <c r="I14" s="5" t="str">
        <f>IFERROR(VLOOKUP($A14,Security!$A$3:$D$50,3,FALSE),"")</f>
        <v/>
      </c>
    </row>
    <row r="15" spans="1:9" x14ac:dyDescent="0.35">
      <c r="A15" s="5" t="s">
        <v>61</v>
      </c>
      <c r="B15" s="5" t="str">
        <f>IFERROR(VLOOKUP($A15,'Front Office'!$A$3:$D$50,3,FALSE),"")</f>
        <v/>
      </c>
      <c r="C15" s="5" t="str">
        <f>IFERROR(VLOOKUP($A15,Housekeeping!$A$3:$D$50,3,FALSE),"")</f>
        <v/>
      </c>
      <c r="D15" s="5" t="str">
        <f>IFERROR(VLOOKUP($A15,'Food &amp; Beverage'!$A$3:$D$50,3,FALSE),"")</f>
        <v/>
      </c>
      <c r="E15" s="5" t="str">
        <f>IFERROR(VLOOKUP($A15,Engineering!$A$3:$D$50,3,FALSE),"")</f>
        <v/>
      </c>
      <c r="F15" s="5" t="str">
        <f>IFERROR(VLOOKUP($A15,'Human Resources'!$A$3:$D$50,3,FALSE),"")</f>
        <v/>
      </c>
      <c r="G15" s="5" t="str">
        <f>IFERROR(VLOOKUP($A15,Finance!$A$3:$D$50,3,FALSE),"")</f>
        <v/>
      </c>
      <c r="H15" s="5" t="str">
        <f>IFERROR(VLOOKUP($A15,'Sales &amp; Marketing'!$A$3:$D$50,3,FALSE),"")</f>
        <v/>
      </c>
      <c r="I15" s="5">
        <f>IFERROR(VLOOKUP($A15,Security!$A$3:$D$50,3,FALSE),"")</f>
        <v>92</v>
      </c>
    </row>
    <row r="16" spans="1:9" x14ac:dyDescent="0.35">
      <c r="A16" s="5" t="s">
        <v>44</v>
      </c>
      <c r="B16" s="5" t="str">
        <f>IFERROR(VLOOKUP($A16,'Front Office'!$A$3:$D$50,3,FALSE),"")</f>
        <v/>
      </c>
      <c r="C16" s="5" t="str">
        <f>IFERROR(VLOOKUP($A16,Housekeeping!$A$3:$D$50,3,FALSE),"")</f>
        <v/>
      </c>
      <c r="D16" s="5" t="str">
        <f>IFERROR(VLOOKUP($A16,'Food &amp; Beverage'!$A$3:$D$50,3,FALSE),"")</f>
        <v/>
      </c>
      <c r="E16" s="5" t="str">
        <f>IFERROR(VLOOKUP($A16,Engineering!$A$3:$D$50,3,FALSE),"")</f>
        <v/>
      </c>
      <c r="F16" s="5" t="str">
        <f>IFERROR(VLOOKUP($A16,'Human Resources'!$A$3:$D$50,3,FALSE),"")</f>
        <v/>
      </c>
      <c r="G16" s="5">
        <f>IFERROR(VLOOKUP($A16,Finance!$A$3:$D$50,3,FALSE),"")</f>
        <v>67</v>
      </c>
      <c r="H16" s="5" t="str">
        <f>IFERROR(VLOOKUP($A16,'Sales &amp; Marketing'!$A$3:$D$50,3,FALSE),"")</f>
        <v/>
      </c>
      <c r="I16" s="5" t="str">
        <f>IFERROR(VLOOKUP($A16,Security!$A$3:$D$50,3,FALSE),"")</f>
        <v/>
      </c>
    </row>
    <row r="17" spans="1:9" x14ac:dyDescent="0.35">
      <c r="A17" s="5" t="s">
        <v>45</v>
      </c>
      <c r="B17" s="5" t="str">
        <f>IFERROR(VLOOKUP($A17,'Front Office'!$A$3:$D$50,3,FALSE),"")</f>
        <v/>
      </c>
      <c r="C17" s="5" t="str">
        <f>IFERROR(VLOOKUP($A17,Housekeeping!$A$3:$D$50,3,FALSE),"")</f>
        <v/>
      </c>
      <c r="D17" s="5" t="str">
        <f>IFERROR(VLOOKUP($A17,'Food &amp; Beverage'!$A$3:$D$50,3,FALSE),"")</f>
        <v/>
      </c>
      <c r="E17" s="5" t="str">
        <f>IFERROR(VLOOKUP($A17,Engineering!$A$3:$D$50,3,FALSE),"")</f>
        <v/>
      </c>
      <c r="F17" s="5" t="str">
        <f>IFERROR(VLOOKUP($A17,'Human Resources'!$A$3:$D$50,3,FALSE),"")</f>
        <v/>
      </c>
      <c r="G17" s="5">
        <f>IFERROR(VLOOKUP($A17,Finance!$A$3:$D$50,3,FALSE),"")</f>
        <v>72</v>
      </c>
      <c r="H17" s="5" t="str">
        <f>IFERROR(VLOOKUP($A17,'Sales &amp; Marketing'!$A$3:$D$50,3,FALSE),"")</f>
        <v/>
      </c>
      <c r="I17" s="5" t="str">
        <f>IFERROR(VLOOKUP($A17,Security!$A$3:$D$50,3,FALSE),"")</f>
        <v/>
      </c>
    </row>
    <row r="18" spans="1:9" x14ac:dyDescent="0.35">
      <c r="A18" s="5" t="s">
        <v>36</v>
      </c>
      <c r="B18" s="5" t="str">
        <f>IFERROR(VLOOKUP($A18,'Front Office'!$A$3:$D$50,3,FALSE),"")</f>
        <v/>
      </c>
      <c r="C18" s="5" t="str">
        <f>IFERROR(VLOOKUP($A18,Housekeeping!$A$3:$D$50,3,FALSE),"")</f>
        <v/>
      </c>
      <c r="D18" s="5" t="str">
        <f>IFERROR(VLOOKUP($A18,'Food &amp; Beverage'!$A$3:$D$50,3,FALSE),"")</f>
        <v/>
      </c>
      <c r="E18" s="5" t="str">
        <f>IFERROR(VLOOKUP($A18,Engineering!$A$3:$D$50,3,FALSE),"")</f>
        <v/>
      </c>
      <c r="F18" s="5">
        <f>IFERROR(VLOOKUP($A18,'Human Resources'!$A$3:$D$50,3,FALSE),"")</f>
        <v>87</v>
      </c>
      <c r="G18" s="5" t="str">
        <f>IFERROR(VLOOKUP($A18,Finance!$A$3:$D$50,3,FALSE),"")</f>
        <v/>
      </c>
      <c r="H18" s="5" t="str">
        <f>IFERROR(VLOOKUP($A18,'Sales &amp; Marketing'!$A$3:$D$50,3,FALSE),"")</f>
        <v/>
      </c>
      <c r="I18" s="5" t="str">
        <f>IFERROR(VLOOKUP($A18,Security!$A$3:$D$50,3,FALSE),"")</f>
        <v/>
      </c>
    </row>
    <row r="19" spans="1:9" x14ac:dyDescent="0.35">
      <c r="A19" s="5" t="s">
        <v>32</v>
      </c>
      <c r="B19" s="5" t="str">
        <f>IFERROR(VLOOKUP($A19,'Front Office'!$A$3:$D$50,3,FALSE),"")</f>
        <v/>
      </c>
      <c r="C19" s="5" t="str">
        <f>IFERROR(VLOOKUP($A19,Housekeeping!$A$3:$D$50,3,FALSE),"")</f>
        <v/>
      </c>
      <c r="D19" s="5" t="str">
        <f>IFERROR(VLOOKUP($A19,'Food &amp; Beverage'!$A$3:$D$50,3,FALSE),"")</f>
        <v/>
      </c>
      <c r="E19" s="5">
        <f>IFERROR(VLOOKUP($A19,Engineering!$A$3:$D$50,3,FALSE),"")</f>
        <v>79</v>
      </c>
      <c r="F19" s="5" t="str">
        <f>IFERROR(VLOOKUP($A19,'Human Resources'!$A$3:$D$50,3,FALSE),"")</f>
        <v/>
      </c>
      <c r="G19" s="5" t="str">
        <f>IFERROR(VLOOKUP($A19,Finance!$A$3:$D$50,3,FALSE),"")</f>
        <v/>
      </c>
      <c r="H19" s="5" t="str">
        <f>IFERROR(VLOOKUP($A19,'Sales &amp; Marketing'!$A$3:$D$50,3,FALSE),"")</f>
        <v/>
      </c>
      <c r="I19" s="5" t="str">
        <f>IFERROR(VLOOKUP($A19,Security!$A$3:$D$50,3,FALSE),"")</f>
        <v/>
      </c>
    </row>
    <row r="20" spans="1:9" x14ac:dyDescent="0.35">
      <c r="A20" s="5" t="s">
        <v>27</v>
      </c>
      <c r="B20" s="5" t="str">
        <f>IFERROR(VLOOKUP($A20,'Front Office'!$A$3:$D$50,3,FALSE),"")</f>
        <v/>
      </c>
      <c r="C20" s="5" t="str">
        <f>IFERROR(VLOOKUP($A20,Housekeeping!$A$3:$D$50,3,FALSE),"")</f>
        <v/>
      </c>
      <c r="D20" s="5">
        <f>IFERROR(VLOOKUP($A20,'Food &amp; Beverage'!$A$3:$D$50,3,FALSE),"")</f>
        <v>84</v>
      </c>
      <c r="E20" s="5" t="str">
        <f>IFERROR(VLOOKUP($A20,Engineering!$A$3:$D$50,3,FALSE),"")</f>
        <v/>
      </c>
      <c r="F20" s="5" t="str">
        <f>IFERROR(VLOOKUP($A20,'Human Resources'!$A$3:$D$50,3,FALSE),"")</f>
        <v/>
      </c>
      <c r="G20" s="5" t="str">
        <f>IFERROR(VLOOKUP($A20,Finance!$A$3:$D$50,3,FALSE),"")</f>
        <v/>
      </c>
      <c r="H20" s="5" t="str">
        <f>IFERROR(VLOOKUP($A20,'Sales &amp; Marketing'!$A$3:$D$50,3,FALSE),"")</f>
        <v/>
      </c>
      <c r="I20" s="5" t="str">
        <f>IFERROR(VLOOKUP($A20,Security!$A$3:$D$50,3,FALSE),"")</f>
        <v/>
      </c>
    </row>
    <row r="21" spans="1:9" x14ac:dyDescent="0.35">
      <c r="A21" s="5" t="s">
        <v>47</v>
      </c>
      <c r="B21" s="5" t="str">
        <f>IFERROR(VLOOKUP($A21,'Front Office'!$A$3:$D$50,3,FALSE),"")</f>
        <v/>
      </c>
      <c r="C21" s="5" t="str">
        <f>IFERROR(VLOOKUP($A21,Housekeeping!$A$3:$D$50,3,FALSE),"")</f>
        <v/>
      </c>
      <c r="D21" s="5" t="str">
        <f>IFERROR(VLOOKUP($A21,'Food &amp; Beverage'!$A$3:$D$50,3,FALSE),"")</f>
        <v/>
      </c>
      <c r="E21" s="5" t="str">
        <f>IFERROR(VLOOKUP($A21,Engineering!$A$3:$D$50,3,FALSE),"")</f>
        <v/>
      </c>
      <c r="F21" s="5" t="str">
        <f>IFERROR(VLOOKUP($A21,'Human Resources'!$A$3:$D$50,3,FALSE),"")</f>
        <v/>
      </c>
      <c r="G21" s="5">
        <f>IFERROR(VLOOKUP($A21,Finance!$A$3:$D$50,3,FALSE),"")</f>
        <v>78</v>
      </c>
      <c r="H21" s="5" t="str">
        <f>IFERROR(VLOOKUP($A21,'Sales &amp; Marketing'!$A$3:$D$50,3,FALSE),"")</f>
        <v/>
      </c>
      <c r="I21" s="5" t="str">
        <f>IFERROR(VLOOKUP($A21,Security!$A$3:$D$50,3,FALSE),"")</f>
        <v/>
      </c>
    </row>
    <row r="22" spans="1:9" x14ac:dyDescent="0.35">
      <c r="A22" s="5" t="s">
        <v>24</v>
      </c>
      <c r="B22" s="5" t="str">
        <f>IFERROR(VLOOKUP($A22,'Front Office'!$A$3:$D$50,3,FALSE),"")</f>
        <v/>
      </c>
      <c r="C22" s="5" t="str">
        <f>IFERROR(VLOOKUP($A22,Housekeeping!$A$3:$D$50,3,FALSE),"")</f>
        <v/>
      </c>
      <c r="D22" s="5">
        <f>IFERROR(VLOOKUP($A22,'Food &amp; Beverage'!$A$3:$D$50,3,FALSE),"")</f>
        <v>96</v>
      </c>
      <c r="E22" s="5" t="str">
        <f>IFERROR(VLOOKUP($A22,Engineering!$A$3:$D$50,3,FALSE),"")</f>
        <v/>
      </c>
      <c r="F22" s="5" t="str">
        <f>IFERROR(VLOOKUP($A22,'Human Resources'!$A$3:$D$50,3,FALSE),"")</f>
        <v/>
      </c>
      <c r="G22" s="5" t="str">
        <f>IFERROR(VLOOKUP($A22,Finance!$A$3:$D$50,3,FALSE),"")</f>
        <v/>
      </c>
      <c r="H22" s="5" t="str">
        <f>IFERROR(VLOOKUP($A22,'Sales &amp; Marketing'!$A$3:$D$50,3,FALSE),"")</f>
        <v/>
      </c>
      <c r="I22" s="5" t="str">
        <f>IFERROR(VLOOKUP($A22,Security!$A$3:$D$50,3,FALSE),"")</f>
        <v/>
      </c>
    </row>
    <row r="23" spans="1:9" x14ac:dyDescent="0.35">
      <c r="A23" s="5" t="s">
        <v>28</v>
      </c>
      <c r="B23" s="5" t="str">
        <f>IFERROR(VLOOKUP($A23,'Front Office'!$A$3:$D$50,3,FALSE),"")</f>
        <v/>
      </c>
      <c r="C23" s="5" t="str">
        <f>IFERROR(VLOOKUP($A23,Housekeeping!$A$3:$D$50,3,FALSE),"")</f>
        <v/>
      </c>
      <c r="D23" s="5">
        <f>IFERROR(VLOOKUP($A23,'Food &amp; Beverage'!$A$3:$D$50,3,FALSE),"")</f>
        <v>67</v>
      </c>
      <c r="E23" s="5" t="str">
        <f>IFERROR(VLOOKUP($A23,Engineering!$A$3:$D$50,3,FALSE),"")</f>
        <v/>
      </c>
      <c r="F23" s="5" t="str">
        <f>IFERROR(VLOOKUP($A23,'Human Resources'!$A$3:$D$50,3,FALSE),"")</f>
        <v/>
      </c>
      <c r="G23" s="5" t="str">
        <f>IFERROR(VLOOKUP($A23,Finance!$A$3:$D$50,3,FALSE),"")</f>
        <v/>
      </c>
      <c r="H23" s="5" t="str">
        <f>IFERROR(VLOOKUP($A23,'Sales &amp; Marketing'!$A$3:$D$50,3,FALSE),"")</f>
        <v/>
      </c>
      <c r="I23" s="5" t="str">
        <f>IFERROR(VLOOKUP($A23,Security!$A$3:$D$50,3,FALSE),"")</f>
        <v/>
      </c>
    </row>
    <row r="24" spans="1:9" x14ac:dyDescent="0.35">
      <c r="A24" s="5" t="s">
        <v>42</v>
      </c>
      <c r="B24" s="5" t="str">
        <f>IFERROR(VLOOKUP($A24,'Front Office'!$A$3:$D$50,3,FALSE),"")</f>
        <v/>
      </c>
      <c r="C24" s="5" t="str">
        <f>IFERROR(VLOOKUP($A24,Housekeeping!$A$3:$D$50,3,FALSE),"")</f>
        <v/>
      </c>
      <c r="D24" s="5" t="str">
        <f>IFERROR(VLOOKUP($A24,'Food &amp; Beverage'!$A$3:$D$50,3,FALSE),"")</f>
        <v/>
      </c>
      <c r="E24" s="5" t="str">
        <f>IFERROR(VLOOKUP($A24,Engineering!$A$3:$D$50,3,FALSE),"")</f>
        <v/>
      </c>
      <c r="F24" s="5" t="str">
        <f>IFERROR(VLOOKUP($A24,'Human Resources'!$A$3:$D$50,3,FALSE),"")</f>
        <v/>
      </c>
      <c r="G24" s="5">
        <f>IFERROR(VLOOKUP($A24,Finance!$A$3:$D$50,3,FALSE),"")</f>
        <v>71</v>
      </c>
      <c r="H24" s="5" t="str">
        <f>IFERROR(VLOOKUP($A24,'Sales &amp; Marketing'!$A$3:$D$50,3,FALSE),"")</f>
        <v/>
      </c>
      <c r="I24" s="5" t="str">
        <f>IFERROR(VLOOKUP($A24,Security!$A$3:$D$50,3,FALSE),"")</f>
        <v/>
      </c>
    </row>
    <row r="25" spans="1:9" x14ac:dyDescent="0.35">
      <c r="A25" s="5" t="s">
        <v>58</v>
      </c>
      <c r="B25" s="5" t="str">
        <f>IFERROR(VLOOKUP($A25,'Front Office'!$A$3:$D$50,3,FALSE),"")</f>
        <v/>
      </c>
      <c r="C25" s="5" t="str">
        <f>IFERROR(VLOOKUP($A25,Housekeeping!$A$3:$D$50,3,FALSE),"")</f>
        <v/>
      </c>
      <c r="D25" s="5" t="str">
        <f>IFERROR(VLOOKUP($A25,'Food &amp; Beverage'!$A$3:$D$50,3,FALSE),"")</f>
        <v/>
      </c>
      <c r="E25" s="5" t="str">
        <f>IFERROR(VLOOKUP($A25,Engineering!$A$3:$D$50,3,FALSE),"")</f>
        <v/>
      </c>
      <c r="F25" s="5" t="str">
        <f>IFERROR(VLOOKUP($A25,'Human Resources'!$A$3:$D$50,3,FALSE),"")</f>
        <v/>
      </c>
      <c r="G25" s="5" t="str">
        <f>IFERROR(VLOOKUP($A25,Finance!$A$3:$D$50,3,FALSE),"")</f>
        <v/>
      </c>
      <c r="H25" s="5" t="str">
        <f>IFERROR(VLOOKUP($A25,'Sales &amp; Marketing'!$A$3:$D$50,3,FALSE),"")</f>
        <v/>
      </c>
      <c r="I25" s="5">
        <f>IFERROR(VLOOKUP($A25,Security!$A$3:$D$50,3,FALSE),"")</f>
        <v>89</v>
      </c>
    </row>
    <row r="26" spans="1:9" x14ac:dyDescent="0.35">
      <c r="A26" s="5" t="s">
        <v>5</v>
      </c>
      <c r="B26" s="5">
        <f>IFERROR(VLOOKUP($A26,'Front Office'!$A$3:$D$50,3,FALSE),"")</f>
        <v>78</v>
      </c>
      <c r="C26" s="5" t="str">
        <f>IFERROR(VLOOKUP($A26,Housekeeping!$A$3:$D$50,3,FALSE),"")</f>
        <v/>
      </c>
      <c r="D26" s="5" t="str">
        <f>IFERROR(VLOOKUP($A26,'Food &amp; Beverage'!$A$3:$D$50,3,FALSE),"")</f>
        <v/>
      </c>
      <c r="E26" s="5" t="str">
        <f>IFERROR(VLOOKUP($A26,Engineering!$A$3:$D$50,3,FALSE),"")</f>
        <v/>
      </c>
      <c r="F26" s="5" t="str">
        <f>IFERROR(VLOOKUP($A26,'Human Resources'!$A$3:$D$50,3,FALSE),"")</f>
        <v/>
      </c>
      <c r="G26" s="5" t="str">
        <f>IFERROR(VLOOKUP($A26,Finance!$A$3:$D$50,3,FALSE),"")</f>
        <v/>
      </c>
      <c r="H26" s="5" t="str">
        <f>IFERROR(VLOOKUP($A26,'Sales &amp; Marketing'!$A$3:$D$50,3,FALSE),"")</f>
        <v/>
      </c>
      <c r="I26" s="5" t="str">
        <f>IFERROR(VLOOKUP($A26,Security!$A$3:$D$50,3,FALSE),"")</f>
        <v/>
      </c>
    </row>
    <row r="27" spans="1:9" x14ac:dyDescent="0.35">
      <c r="A27" s="5" t="s">
        <v>56</v>
      </c>
      <c r="B27" s="5" t="str">
        <f>IFERROR(VLOOKUP($A27,'Front Office'!$A$3:$D$50,3,FALSE),"")</f>
        <v/>
      </c>
      <c r="C27" s="5" t="str">
        <f>IFERROR(VLOOKUP($A27,Housekeeping!$A$3:$D$50,3,FALSE),"")</f>
        <v/>
      </c>
      <c r="D27" s="5" t="str">
        <f>IFERROR(VLOOKUP($A27,'Food &amp; Beverage'!$A$3:$D$50,3,FALSE),"")</f>
        <v/>
      </c>
      <c r="E27" s="5" t="str">
        <f>IFERROR(VLOOKUP($A27,Engineering!$A$3:$D$50,3,FALSE),"")</f>
        <v/>
      </c>
      <c r="F27" s="5" t="str">
        <f>IFERROR(VLOOKUP($A27,'Human Resources'!$A$3:$D$50,3,FALSE),"")</f>
        <v/>
      </c>
      <c r="G27" s="5" t="str">
        <f>IFERROR(VLOOKUP($A27,Finance!$A$3:$D$50,3,FALSE),"")</f>
        <v/>
      </c>
      <c r="H27" s="5" t="str">
        <f>IFERROR(VLOOKUP($A27,'Sales &amp; Marketing'!$A$3:$D$50,3,FALSE),"")</f>
        <v/>
      </c>
      <c r="I27" s="5">
        <f>IFERROR(VLOOKUP($A27,Security!$A$3:$D$50,3,FALSE),"")</f>
        <v>97</v>
      </c>
    </row>
    <row r="28" spans="1:9" x14ac:dyDescent="0.35">
      <c r="A28" s="5" t="s">
        <v>31</v>
      </c>
      <c r="B28" s="5" t="str">
        <f>IFERROR(VLOOKUP($A28,'Front Office'!$A$3:$D$50,3,FALSE),"")</f>
        <v/>
      </c>
      <c r="C28" s="5" t="str">
        <f>IFERROR(VLOOKUP($A28,Housekeeping!$A$3:$D$50,3,FALSE),"")</f>
        <v/>
      </c>
      <c r="D28" s="5" t="str">
        <f>IFERROR(VLOOKUP($A28,'Food &amp; Beverage'!$A$3:$D$50,3,FALSE),"")</f>
        <v/>
      </c>
      <c r="E28" s="5">
        <f>IFERROR(VLOOKUP($A28,Engineering!$A$3:$D$50,3,FALSE),"")</f>
        <v>67</v>
      </c>
      <c r="F28" s="5" t="str">
        <f>IFERROR(VLOOKUP($A28,'Human Resources'!$A$3:$D$50,3,FALSE),"")</f>
        <v/>
      </c>
      <c r="G28" s="5" t="str">
        <f>IFERROR(VLOOKUP($A28,Finance!$A$3:$D$50,3,FALSE),"")</f>
        <v/>
      </c>
      <c r="H28" s="5" t="str">
        <f>IFERROR(VLOOKUP($A28,'Sales &amp; Marketing'!$A$3:$D$50,3,FALSE),"")</f>
        <v/>
      </c>
      <c r="I28" s="5" t="str">
        <f>IFERROR(VLOOKUP($A28,Security!$A$3:$D$50,3,FALSE),"")</f>
        <v/>
      </c>
    </row>
    <row r="29" spans="1:9" x14ac:dyDescent="0.35">
      <c r="A29" s="5" t="s">
        <v>30</v>
      </c>
      <c r="B29" s="5" t="str">
        <f>IFERROR(VLOOKUP($A29,'Front Office'!$A$3:$D$50,3,FALSE),"")</f>
        <v/>
      </c>
      <c r="C29" s="5" t="str">
        <f>IFERROR(VLOOKUP($A29,Housekeeping!$A$3:$D$50,3,FALSE),"")</f>
        <v/>
      </c>
      <c r="D29" s="5" t="str">
        <f>IFERROR(VLOOKUP($A29,'Food &amp; Beverage'!$A$3:$D$50,3,FALSE),"")</f>
        <v/>
      </c>
      <c r="E29" s="5">
        <f>IFERROR(VLOOKUP($A29,Engineering!$A$3:$D$50,3,FALSE),"")</f>
        <v>84</v>
      </c>
      <c r="F29" s="5" t="str">
        <f>IFERROR(VLOOKUP($A29,'Human Resources'!$A$3:$D$50,3,FALSE),"")</f>
        <v/>
      </c>
      <c r="G29" s="5" t="str">
        <f>IFERROR(VLOOKUP($A29,Finance!$A$3:$D$50,3,FALSE),"")</f>
        <v/>
      </c>
      <c r="H29" s="5" t="str">
        <f>IFERROR(VLOOKUP($A29,'Sales &amp; Marketing'!$A$3:$D$50,3,FALSE),"")</f>
        <v/>
      </c>
      <c r="I29" s="5" t="str">
        <f>IFERROR(VLOOKUP($A29,Security!$A$3:$D$50,3,FALSE),"")</f>
        <v/>
      </c>
    </row>
    <row r="30" spans="1:9" x14ac:dyDescent="0.35">
      <c r="A30" s="5" t="s">
        <v>43</v>
      </c>
      <c r="B30" s="5" t="str">
        <f>IFERROR(VLOOKUP($A30,'Front Office'!$A$3:$D$50,3,FALSE),"")</f>
        <v/>
      </c>
      <c r="C30" s="5" t="str">
        <f>IFERROR(VLOOKUP($A30,Housekeeping!$A$3:$D$50,3,FALSE),"")</f>
        <v/>
      </c>
      <c r="D30" s="5" t="str">
        <f>IFERROR(VLOOKUP($A30,'Food &amp; Beverage'!$A$3:$D$50,3,FALSE),"")</f>
        <v/>
      </c>
      <c r="E30" s="5" t="str">
        <f>IFERROR(VLOOKUP($A30,Engineering!$A$3:$D$50,3,FALSE),"")</f>
        <v/>
      </c>
      <c r="F30" s="5" t="str">
        <f>IFERROR(VLOOKUP($A30,'Human Resources'!$A$3:$D$50,3,FALSE),"")</f>
        <v/>
      </c>
      <c r="G30" s="5">
        <f>IFERROR(VLOOKUP($A30,Finance!$A$3:$D$50,3,FALSE),"")</f>
        <v>86</v>
      </c>
      <c r="H30" s="5" t="str">
        <f>IFERROR(VLOOKUP($A30,'Sales &amp; Marketing'!$A$3:$D$50,3,FALSE),"")</f>
        <v/>
      </c>
      <c r="I30" s="5" t="str">
        <f>IFERROR(VLOOKUP($A30,Security!$A$3:$D$50,3,FALSE),"")</f>
        <v/>
      </c>
    </row>
    <row r="31" spans="1:9" x14ac:dyDescent="0.35">
      <c r="A31" s="5" t="s">
        <v>54</v>
      </c>
      <c r="B31" s="5" t="str">
        <f>IFERROR(VLOOKUP($A31,'Front Office'!$A$3:$D$50,3,FALSE),"")</f>
        <v/>
      </c>
      <c r="C31" s="5" t="str">
        <f>IFERROR(VLOOKUP($A31,Housekeeping!$A$3:$D$50,3,FALSE),"")</f>
        <v/>
      </c>
      <c r="D31" s="5" t="str">
        <f>IFERROR(VLOOKUP($A31,'Food &amp; Beverage'!$A$3:$D$50,3,FALSE),"")</f>
        <v/>
      </c>
      <c r="E31" s="5" t="str">
        <f>IFERROR(VLOOKUP($A31,Engineering!$A$3:$D$50,3,FALSE),"")</f>
        <v/>
      </c>
      <c r="F31" s="5" t="str">
        <f>IFERROR(VLOOKUP($A31,'Human Resources'!$A$3:$D$50,3,FALSE),"")</f>
        <v/>
      </c>
      <c r="G31" s="5" t="str">
        <f>IFERROR(VLOOKUP($A31,Finance!$A$3:$D$50,3,FALSE),"")</f>
        <v/>
      </c>
      <c r="H31" s="5">
        <f>IFERROR(VLOOKUP($A31,'Sales &amp; Marketing'!$A$3:$D$50,3,FALSE),"")</f>
        <v>62</v>
      </c>
      <c r="I31" s="5" t="str">
        <f>IFERROR(VLOOKUP($A31,Security!$A$3:$D$50,3,FALSE),"")</f>
        <v/>
      </c>
    </row>
    <row r="32" spans="1:9" x14ac:dyDescent="0.35">
      <c r="A32" s="5" t="s">
        <v>7</v>
      </c>
      <c r="B32" s="5">
        <f>IFERROR(VLOOKUP($A32,'Front Office'!$A$3:$D$50,3,FALSE),"")</f>
        <v>80</v>
      </c>
      <c r="C32" s="5" t="str">
        <f>IFERROR(VLOOKUP($A32,Housekeeping!$A$3:$D$50,3,FALSE),"")</f>
        <v/>
      </c>
      <c r="D32" s="5" t="str">
        <f>IFERROR(VLOOKUP($A32,'Food &amp; Beverage'!$A$3:$D$50,3,FALSE),"")</f>
        <v/>
      </c>
      <c r="E32" s="5" t="str">
        <f>IFERROR(VLOOKUP($A32,Engineering!$A$3:$D$50,3,FALSE),"")</f>
        <v/>
      </c>
      <c r="F32" s="5" t="str">
        <f>IFERROR(VLOOKUP($A32,'Human Resources'!$A$3:$D$50,3,FALSE),"")</f>
        <v/>
      </c>
      <c r="G32" s="5" t="str">
        <f>IFERROR(VLOOKUP($A32,Finance!$A$3:$D$50,3,FALSE),"")</f>
        <v/>
      </c>
      <c r="H32" s="5" t="str">
        <f>IFERROR(VLOOKUP($A32,'Sales &amp; Marketing'!$A$3:$D$50,3,FALSE),"")</f>
        <v/>
      </c>
      <c r="I32" s="5" t="str">
        <f>IFERROR(VLOOKUP($A32,Security!$A$3:$D$50,3,FALSE),"")</f>
        <v/>
      </c>
    </row>
    <row r="33" spans="1:9" x14ac:dyDescent="0.35">
      <c r="A33" s="5" t="s">
        <v>33</v>
      </c>
      <c r="B33" s="5" t="str">
        <f>IFERROR(VLOOKUP($A33,'Front Office'!$A$3:$D$50,3,FALSE),"")</f>
        <v/>
      </c>
      <c r="C33" s="5" t="str">
        <f>IFERROR(VLOOKUP($A33,Housekeeping!$A$3:$D$50,3,FALSE),"")</f>
        <v/>
      </c>
      <c r="D33" s="5" t="str">
        <f>IFERROR(VLOOKUP($A33,'Food &amp; Beverage'!$A$3:$D$50,3,FALSE),"")</f>
        <v/>
      </c>
      <c r="E33" s="5">
        <f>IFERROR(VLOOKUP($A33,Engineering!$A$3:$D$50,3,FALSE),"")</f>
        <v>90</v>
      </c>
      <c r="F33" s="5" t="str">
        <f>IFERROR(VLOOKUP($A33,'Human Resources'!$A$3:$D$50,3,FALSE),"")</f>
        <v/>
      </c>
      <c r="G33" s="5" t="str">
        <f>IFERROR(VLOOKUP($A33,Finance!$A$3:$D$50,3,FALSE),"")</f>
        <v/>
      </c>
      <c r="H33" s="5" t="str">
        <f>IFERROR(VLOOKUP($A33,'Sales &amp; Marketing'!$A$3:$D$50,3,FALSE),"")</f>
        <v/>
      </c>
      <c r="I33" s="5" t="str">
        <f>IFERROR(VLOOKUP($A33,Security!$A$3:$D$50,3,FALSE),"")</f>
        <v/>
      </c>
    </row>
    <row r="34" spans="1:9" x14ac:dyDescent="0.35">
      <c r="A34" s="5" t="s">
        <v>21</v>
      </c>
      <c r="B34" s="5" t="str">
        <f>IFERROR(VLOOKUP($A34,'Front Office'!$A$3:$D$50,3,FALSE),"")</f>
        <v/>
      </c>
      <c r="C34" s="5">
        <f>IFERROR(VLOOKUP($A34,Housekeeping!$A$3:$D$50,3,FALSE),"")</f>
        <v>89</v>
      </c>
      <c r="D34" s="5" t="str">
        <f>IFERROR(VLOOKUP($A34,'Food &amp; Beverage'!$A$3:$D$50,3,FALSE),"")</f>
        <v/>
      </c>
      <c r="E34" s="5" t="str">
        <f>IFERROR(VLOOKUP($A34,Engineering!$A$3:$D$50,3,FALSE),"")</f>
        <v/>
      </c>
      <c r="F34" s="5" t="str">
        <f>IFERROR(VLOOKUP($A34,'Human Resources'!$A$3:$D$50,3,FALSE),"")</f>
        <v/>
      </c>
      <c r="G34" s="5" t="str">
        <f>IFERROR(VLOOKUP($A34,Finance!$A$3:$D$50,3,FALSE),"")</f>
        <v/>
      </c>
      <c r="H34" s="5" t="str">
        <f>IFERROR(VLOOKUP($A34,'Sales &amp; Marketing'!$A$3:$D$50,3,FALSE),"")</f>
        <v/>
      </c>
      <c r="I34" s="5" t="str">
        <f>IFERROR(VLOOKUP($A34,Security!$A$3:$D$50,3,FALSE),"")</f>
        <v/>
      </c>
    </row>
    <row r="35" spans="1:9" x14ac:dyDescent="0.35">
      <c r="A35" s="5" t="s">
        <v>57</v>
      </c>
      <c r="B35" s="5" t="str">
        <f>IFERROR(VLOOKUP($A35,'Front Office'!$A$3:$D$50,3,FALSE),"")</f>
        <v/>
      </c>
      <c r="C35" s="5" t="str">
        <f>IFERROR(VLOOKUP($A35,Housekeeping!$A$3:$D$50,3,FALSE),"")</f>
        <v/>
      </c>
      <c r="D35" s="5" t="str">
        <f>IFERROR(VLOOKUP($A35,'Food &amp; Beverage'!$A$3:$D$50,3,FALSE),"")</f>
        <v/>
      </c>
      <c r="E35" s="5" t="str">
        <f>IFERROR(VLOOKUP($A35,Engineering!$A$3:$D$50,3,FALSE),"")</f>
        <v/>
      </c>
      <c r="F35" s="5" t="str">
        <f>IFERROR(VLOOKUP($A35,'Human Resources'!$A$3:$D$50,3,FALSE),"")</f>
        <v/>
      </c>
      <c r="G35" s="5" t="str">
        <f>IFERROR(VLOOKUP($A35,Finance!$A$3:$D$50,3,FALSE),"")</f>
        <v/>
      </c>
      <c r="H35" s="5" t="str">
        <f>IFERROR(VLOOKUP($A35,'Sales &amp; Marketing'!$A$3:$D$50,3,FALSE),"")</f>
        <v/>
      </c>
      <c r="I35" s="5">
        <f>IFERROR(VLOOKUP($A35,Security!$A$3:$D$50,3,FALSE),"")</f>
        <v>92</v>
      </c>
    </row>
    <row r="36" spans="1:9" x14ac:dyDescent="0.35">
      <c r="A36" s="5" t="s">
        <v>37</v>
      </c>
      <c r="B36" s="5" t="str">
        <f>IFERROR(VLOOKUP($A36,'Front Office'!$A$3:$D$50,3,FALSE),"")</f>
        <v/>
      </c>
      <c r="C36" s="5" t="str">
        <f>IFERROR(VLOOKUP($A36,Housekeeping!$A$3:$D$50,3,FALSE),"")</f>
        <v/>
      </c>
      <c r="D36" s="5" t="str">
        <f>IFERROR(VLOOKUP($A36,'Food &amp; Beverage'!$A$3:$D$50,3,FALSE),"")</f>
        <v/>
      </c>
      <c r="E36" s="5" t="str">
        <f>IFERROR(VLOOKUP($A36,Engineering!$A$3:$D$50,3,FALSE),"")</f>
        <v/>
      </c>
      <c r="F36" s="5">
        <f>IFERROR(VLOOKUP($A36,'Human Resources'!$A$3:$D$50,3,FALSE),"")</f>
        <v>92</v>
      </c>
      <c r="G36" s="5" t="str">
        <f>IFERROR(VLOOKUP($A36,Finance!$A$3:$D$50,3,FALSE),"")</f>
        <v/>
      </c>
      <c r="H36" s="5" t="str">
        <f>IFERROR(VLOOKUP($A36,'Sales &amp; Marketing'!$A$3:$D$50,3,FALSE),"")</f>
        <v/>
      </c>
      <c r="I36" s="5" t="str">
        <f>IFERROR(VLOOKUP($A36,Security!$A$3:$D$50,3,FALSE),"")</f>
        <v/>
      </c>
    </row>
    <row r="37" spans="1:9" x14ac:dyDescent="0.35">
      <c r="A37" s="5" t="s">
        <v>10</v>
      </c>
      <c r="B37" s="5">
        <f>IFERROR(VLOOKUP($A37,'Front Office'!$A$3:$D$50,3,FALSE),"")</f>
        <v>93</v>
      </c>
      <c r="C37" s="5" t="str">
        <f>IFERROR(VLOOKUP($A37,Housekeeping!$A$3:$D$50,3,FALSE),"")</f>
        <v/>
      </c>
      <c r="D37" s="5" t="str">
        <f>IFERROR(VLOOKUP($A37,'Food &amp; Beverage'!$A$3:$D$50,3,FALSE),"")</f>
        <v/>
      </c>
      <c r="E37" s="5" t="str">
        <f>IFERROR(VLOOKUP($A37,Engineering!$A$3:$D$50,3,FALSE),"")</f>
        <v/>
      </c>
      <c r="F37" s="5" t="str">
        <f>IFERROR(VLOOKUP($A37,'Human Resources'!$A$3:$D$50,3,FALSE),"")</f>
        <v/>
      </c>
      <c r="G37" s="5" t="str">
        <f>IFERROR(VLOOKUP($A37,Finance!$A$3:$D$50,3,FALSE),"")</f>
        <v/>
      </c>
      <c r="H37" s="5" t="str">
        <f>IFERROR(VLOOKUP($A37,'Sales &amp; Marketing'!$A$3:$D$50,3,FALSE),"")</f>
        <v/>
      </c>
      <c r="I37" s="5" t="str">
        <f>IFERROR(VLOOKUP($A37,Security!$A$3:$D$50,3,FALSE),"")</f>
        <v/>
      </c>
    </row>
    <row r="38" spans="1:9" x14ac:dyDescent="0.35">
      <c r="A38" s="5" t="s">
        <v>50</v>
      </c>
      <c r="B38" s="5" t="str">
        <f>IFERROR(VLOOKUP($A38,'Front Office'!$A$3:$D$50,3,FALSE),"")</f>
        <v/>
      </c>
      <c r="C38" s="5" t="str">
        <f>IFERROR(VLOOKUP($A38,Housekeeping!$A$3:$D$50,3,FALSE),"")</f>
        <v/>
      </c>
      <c r="D38" s="5" t="str">
        <f>IFERROR(VLOOKUP($A38,'Food &amp; Beverage'!$A$3:$D$50,3,FALSE),"")</f>
        <v/>
      </c>
      <c r="E38" s="5" t="str">
        <f>IFERROR(VLOOKUP($A38,Engineering!$A$3:$D$50,3,FALSE),"")</f>
        <v/>
      </c>
      <c r="F38" s="5" t="str">
        <f>IFERROR(VLOOKUP($A38,'Human Resources'!$A$3:$D$50,3,FALSE),"")</f>
        <v/>
      </c>
      <c r="G38" s="5" t="str">
        <f>IFERROR(VLOOKUP($A38,Finance!$A$3:$D$50,3,FALSE),"")</f>
        <v/>
      </c>
      <c r="H38" s="5">
        <f>IFERROR(VLOOKUP($A38,'Sales &amp; Marketing'!$A$3:$D$50,3,FALSE),"")</f>
        <v>88</v>
      </c>
      <c r="I38" s="5" t="str">
        <f>IFERROR(VLOOKUP($A38,Security!$A$3:$D$50,3,FALSE),"")</f>
        <v/>
      </c>
    </row>
    <row r="39" spans="1:9" x14ac:dyDescent="0.35">
      <c r="A39" s="5" t="s">
        <v>18</v>
      </c>
      <c r="B39" s="5" t="str">
        <f>IFERROR(VLOOKUP($A39,'Front Office'!$A$3:$D$50,3,FALSE),"")</f>
        <v/>
      </c>
      <c r="C39" s="5">
        <f>IFERROR(VLOOKUP($A39,Housekeeping!$A$3:$D$50,3,FALSE),"")</f>
        <v>81</v>
      </c>
      <c r="D39" s="5" t="str">
        <f>IFERROR(VLOOKUP($A39,'Food &amp; Beverage'!$A$3:$D$50,3,FALSE),"")</f>
        <v/>
      </c>
      <c r="E39" s="5" t="str">
        <f>IFERROR(VLOOKUP($A39,Engineering!$A$3:$D$50,3,FALSE),"")</f>
        <v/>
      </c>
      <c r="F39" s="5" t="str">
        <f>IFERROR(VLOOKUP($A39,'Human Resources'!$A$3:$D$50,3,FALSE),"")</f>
        <v/>
      </c>
      <c r="G39" s="5" t="str">
        <f>IFERROR(VLOOKUP($A39,Finance!$A$3:$D$50,3,FALSE),"")</f>
        <v/>
      </c>
      <c r="H39" s="5" t="str">
        <f>IFERROR(VLOOKUP($A39,'Sales &amp; Marketing'!$A$3:$D$50,3,FALSE),"")</f>
        <v/>
      </c>
      <c r="I39" s="5" t="str">
        <f>IFERROR(VLOOKUP($A39,Security!$A$3:$D$50,3,FALSE),"")</f>
        <v/>
      </c>
    </row>
    <row r="40" spans="1:9" x14ac:dyDescent="0.35">
      <c r="A40" s="5" t="s">
        <v>34</v>
      </c>
      <c r="B40" s="5" t="str">
        <f>IFERROR(VLOOKUP($A40,'Front Office'!$A$3:$D$50,3,FALSE),"")</f>
        <v/>
      </c>
      <c r="C40" s="5" t="str">
        <f>IFERROR(VLOOKUP($A40,Housekeeping!$A$3:$D$50,3,FALSE),"")</f>
        <v/>
      </c>
      <c r="D40" s="5" t="str">
        <f>IFERROR(VLOOKUP($A40,'Food &amp; Beverage'!$A$3:$D$50,3,FALSE),"")</f>
        <v/>
      </c>
      <c r="E40" s="5">
        <f>IFERROR(VLOOKUP($A40,Engineering!$A$3:$D$50,3,FALSE),"")</f>
        <v>64</v>
      </c>
      <c r="F40" s="5" t="str">
        <f>IFERROR(VLOOKUP($A40,'Human Resources'!$A$3:$D$50,3,FALSE),"")</f>
        <v/>
      </c>
      <c r="G40" s="5" t="str">
        <f>IFERROR(VLOOKUP($A40,Finance!$A$3:$D$50,3,FALSE),"")</f>
        <v/>
      </c>
      <c r="H40" s="5" t="str">
        <f>IFERROR(VLOOKUP($A40,'Sales &amp; Marketing'!$A$3:$D$50,3,FALSE),"")</f>
        <v/>
      </c>
      <c r="I40" s="5" t="str">
        <f>IFERROR(VLOOKUP($A40,Security!$A$3:$D$50,3,FALSE),"")</f>
        <v/>
      </c>
    </row>
    <row r="41" spans="1:9" x14ac:dyDescent="0.35">
      <c r="A41" s="5" t="s">
        <v>51</v>
      </c>
      <c r="B41" s="5" t="str">
        <f>IFERROR(VLOOKUP($A41,'Front Office'!$A$3:$D$50,3,FALSE),"")</f>
        <v/>
      </c>
      <c r="C41" s="5" t="str">
        <f>IFERROR(VLOOKUP($A41,Housekeeping!$A$3:$D$50,3,FALSE),"")</f>
        <v/>
      </c>
      <c r="D41" s="5" t="str">
        <f>IFERROR(VLOOKUP($A41,'Food &amp; Beverage'!$A$3:$D$50,3,FALSE),"")</f>
        <v/>
      </c>
      <c r="E41" s="5" t="str">
        <f>IFERROR(VLOOKUP($A41,Engineering!$A$3:$D$50,3,FALSE),"")</f>
        <v/>
      </c>
      <c r="F41" s="5" t="str">
        <f>IFERROR(VLOOKUP($A41,'Human Resources'!$A$3:$D$50,3,FALSE),"")</f>
        <v/>
      </c>
      <c r="G41" s="5" t="str">
        <f>IFERROR(VLOOKUP($A41,Finance!$A$3:$D$50,3,FALSE),"")</f>
        <v/>
      </c>
      <c r="H41" s="5">
        <f>IFERROR(VLOOKUP($A41,'Sales &amp; Marketing'!$A$3:$D$50,3,FALSE),"")</f>
        <v>67</v>
      </c>
      <c r="I41" s="5" t="str">
        <f>IFERROR(VLOOKUP($A41,Security!$A$3:$D$50,3,FALSE),"")</f>
        <v/>
      </c>
    </row>
    <row r="42" spans="1:9" x14ac:dyDescent="0.35">
      <c r="A42" s="5" t="s">
        <v>26</v>
      </c>
      <c r="B42" s="5" t="str">
        <f>IFERROR(VLOOKUP($A42,'Front Office'!$A$3:$D$50,3,FALSE),"")</f>
        <v/>
      </c>
      <c r="C42" s="5" t="str">
        <f>IFERROR(VLOOKUP($A42,Housekeeping!$A$3:$D$50,3,FALSE),"")</f>
        <v/>
      </c>
      <c r="D42" s="5">
        <f>IFERROR(VLOOKUP($A42,'Food &amp; Beverage'!$A$3:$D$50,3,FALSE),"")</f>
        <v>65</v>
      </c>
      <c r="E42" s="5" t="str">
        <f>IFERROR(VLOOKUP($A42,Engineering!$A$3:$D$50,3,FALSE),"")</f>
        <v/>
      </c>
      <c r="F42" s="5" t="str">
        <f>IFERROR(VLOOKUP($A42,'Human Resources'!$A$3:$D$50,3,FALSE),"")</f>
        <v/>
      </c>
      <c r="G42" s="5" t="str">
        <f>IFERROR(VLOOKUP($A42,Finance!$A$3:$D$50,3,FALSE),"")</f>
        <v/>
      </c>
      <c r="H42" s="5" t="str">
        <f>IFERROR(VLOOKUP($A42,'Sales &amp; Marketing'!$A$3:$D$50,3,FALSE),"")</f>
        <v/>
      </c>
      <c r="I42" s="5" t="str">
        <f>IFERROR(VLOOKUP($A42,Security!$A$3:$D$50,3,FALSE),"")</f>
        <v/>
      </c>
    </row>
    <row r="43" spans="1:9" x14ac:dyDescent="0.35">
      <c r="A43" s="5" t="s">
        <v>60</v>
      </c>
      <c r="B43" s="5" t="str">
        <f>IFERROR(VLOOKUP($A43,'Front Office'!$A$3:$D$50,3,FALSE),"")</f>
        <v/>
      </c>
      <c r="C43" s="5" t="str">
        <f>IFERROR(VLOOKUP($A43,Housekeeping!$A$3:$D$50,3,FALSE),"")</f>
        <v/>
      </c>
      <c r="D43" s="5" t="str">
        <f>IFERROR(VLOOKUP($A43,'Food &amp; Beverage'!$A$3:$D$50,3,FALSE),"")</f>
        <v/>
      </c>
      <c r="E43" s="5" t="str">
        <f>IFERROR(VLOOKUP($A43,Engineering!$A$3:$D$50,3,FALSE),"")</f>
        <v/>
      </c>
      <c r="F43" s="5" t="str">
        <f>IFERROR(VLOOKUP($A43,'Human Resources'!$A$3:$D$50,3,FALSE),"")</f>
        <v/>
      </c>
      <c r="G43" s="5" t="str">
        <f>IFERROR(VLOOKUP($A43,Finance!$A$3:$D$50,3,FALSE),"")</f>
        <v/>
      </c>
      <c r="H43" s="5" t="str">
        <f>IFERROR(VLOOKUP($A43,'Sales &amp; Marketing'!$A$3:$D$50,3,FALSE),"")</f>
        <v/>
      </c>
      <c r="I43" s="5">
        <f>IFERROR(VLOOKUP($A43,Security!$A$3:$D$50,3,FALSE),"")</f>
        <v>76</v>
      </c>
    </row>
    <row r="44" spans="1:9" x14ac:dyDescent="0.35">
      <c r="A44" s="5" t="s">
        <v>39</v>
      </c>
      <c r="B44" s="5" t="str">
        <f>IFERROR(VLOOKUP($A44,'Front Office'!$A$3:$D$50,3,FALSE),"")</f>
        <v/>
      </c>
      <c r="C44" s="5" t="str">
        <f>IFERROR(VLOOKUP($A44,Housekeeping!$A$3:$D$50,3,FALSE),"")</f>
        <v/>
      </c>
      <c r="D44" s="5" t="str">
        <f>IFERROR(VLOOKUP($A44,'Food &amp; Beverage'!$A$3:$D$50,3,FALSE),"")</f>
        <v/>
      </c>
      <c r="E44" s="5" t="str">
        <f>IFERROR(VLOOKUP($A44,Engineering!$A$3:$D$50,3,FALSE),"")</f>
        <v/>
      </c>
      <c r="F44" s="5">
        <f>IFERROR(VLOOKUP($A44,'Human Resources'!$A$3:$D$50,3,FALSE),"")</f>
        <v>86</v>
      </c>
      <c r="G44" s="5" t="str">
        <f>IFERROR(VLOOKUP($A44,Finance!$A$3:$D$50,3,FALSE),"")</f>
        <v/>
      </c>
      <c r="H44" s="5" t="str">
        <f>IFERROR(VLOOKUP($A44,'Sales &amp; Marketing'!$A$3:$D$50,3,FALSE),"")</f>
        <v/>
      </c>
      <c r="I44" s="5" t="str">
        <f>IFERROR(VLOOKUP($A44,Security!$A$3:$D$50,3,FALSE),"")</f>
        <v/>
      </c>
    </row>
    <row r="45" spans="1:9" x14ac:dyDescent="0.35">
      <c r="A45" s="5" t="s">
        <v>19</v>
      </c>
      <c r="B45" s="5" t="str">
        <f>IFERROR(VLOOKUP($A45,'Front Office'!$A$3:$D$50,3,FALSE),"")</f>
        <v/>
      </c>
      <c r="C45" s="5">
        <f>IFERROR(VLOOKUP($A45,Housekeeping!$A$3:$D$50,3,FALSE),"")</f>
        <v>75</v>
      </c>
      <c r="D45" s="5" t="str">
        <f>IFERROR(VLOOKUP($A45,'Food &amp; Beverage'!$A$3:$D$50,3,FALSE),"")</f>
        <v/>
      </c>
      <c r="E45" s="5" t="str">
        <f>IFERROR(VLOOKUP($A45,Engineering!$A$3:$D$50,3,FALSE),"")</f>
        <v/>
      </c>
      <c r="F45" s="5" t="str">
        <f>IFERROR(VLOOKUP($A45,'Human Resources'!$A$3:$D$50,3,FALSE),"")</f>
        <v/>
      </c>
      <c r="G45" s="5" t="str">
        <f>IFERROR(VLOOKUP($A45,Finance!$A$3:$D$50,3,FALSE),"")</f>
        <v/>
      </c>
      <c r="H45" s="5" t="str">
        <f>IFERROR(VLOOKUP($A45,'Sales &amp; Marketing'!$A$3:$D$50,3,FALSE),"")</f>
        <v/>
      </c>
      <c r="I45" s="5" t="str">
        <f>IFERROR(VLOOKUP($A45,Security!$A$3:$D$50,3,FALSE),"")</f>
        <v/>
      </c>
    </row>
    <row r="46" spans="1:9" x14ac:dyDescent="0.35">
      <c r="A46" s="5" t="s">
        <v>48</v>
      </c>
      <c r="B46" s="5" t="str">
        <f>IFERROR(VLOOKUP($A46,'Front Office'!$A$3:$D$50,3,FALSE),"")</f>
        <v/>
      </c>
      <c r="C46" s="5" t="str">
        <f>IFERROR(VLOOKUP($A46,Housekeeping!$A$3:$D$50,3,FALSE),"")</f>
        <v/>
      </c>
      <c r="D46" s="5" t="str">
        <f>IFERROR(VLOOKUP($A46,'Food &amp; Beverage'!$A$3:$D$50,3,FALSE),"")</f>
        <v/>
      </c>
      <c r="E46" s="5" t="str">
        <f>IFERROR(VLOOKUP($A46,Engineering!$A$3:$D$50,3,FALSE),"")</f>
        <v/>
      </c>
      <c r="F46" s="5" t="str">
        <f>IFERROR(VLOOKUP($A46,'Human Resources'!$A$3:$D$50,3,FALSE),"")</f>
        <v/>
      </c>
      <c r="G46" s="5">
        <f>IFERROR(VLOOKUP($A46,Finance!$A$3:$D$50,3,FALSE),"")</f>
        <v>77</v>
      </c>
      <c r="H46" s="5" t="str">
        <f>IFERROR(VLOOKUP($A46,'Sales &amp; Marketing'!$A$3:$D$50,3,FALSE),"")</f>
        <v/>
      </c>
      <c r="I46" s="5" t="str">
        <f>IFERROR(VLOOKUP($A46,Security!$A$3:$D$50,3,FALSE),"")</f>
        <v/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E9"/>
  <sheetViews>
    <sheetView workbookViewId="0">
      <selection activeCell="H14" sqref="H14"/>
    </sheetView>
  </sheetViews>
  <sheetFormatPr defaultRowHeight="14.5" x14ac:dyDescent="0.35"/>
  <cols>
    <col min="1" max="1" width="15.90625" bestFit="1" customWidth="1"/>
    <col min="5" max="5" width="12.453125" bestFit="1" customWidth="1"/>
  </cols>
  <sheetData>
    <row r="1" spans="1:5" x14ac:dyDescent="0.35">
      <c r="A1" s="4" t="s">
        <v>63</v>
      </c>
      <c r="B1" s="4" t="s">
        <v>15</v>
      </c>
      <c r="C1" s="4" t="s">
        <v>9</v>
      </c>
      <c r="D1" s="4" t="s">
        <v>66</v>
      </c>
      <c r="E1" s="4" t="s">
        <v>16</v>
      </c>
    </row>
    <row r="2" spans="1:5" x14ac:dyDescent="0.35">
      <c r="A2" s="5" t="s">
        <v>67</v>
      </c>
      <c r="B2" s="5">
        <v>7</v>
      </c>
      <c r="C2" s="5">
        <f>COUNTIF('Front Office'!D3:D9,"OK")</f>
        <v>5</v>
      </c>
      <c r="D2" s="5">
        <f>COUNTIF('Front Office'!D3:D9,"Alert")</f>
        <v>2</v>
      </c>
      <c r="E2" s="6">
        <f t="shared" ref="E2:E9" si="0">IF(B2=0,0,C2/B2*100)</f>
        <v>71.428571428571431</v>
      </c>
    </row>
    <row r="3" spans="1:5" x14ac:dyDescent="0.35">
      <c r="A3" s="5" t="s">
        <v>68</v>
      </c>
      <c r="B3" s="5">
        <v>5</v>
      </c>
      <c r="C3" s="5">
        <f>COUNTIF(Housekeeping!D3:D7,"OK")</f>
        <v>3</v>
      </c>
      <c r="D3" s="5">
        <f>COUNTIF(Housekeeping!D3:D7,"Alert")</f>
        <v>2</v>
      </c>
      <c r="E3" s="6">
        <f t="shared" si="0"/>
        <v>60</v>
      </c>
    </row>
    <row r="4" spans="1:5" x14ac:dyDescent="0.35">
      <c r="A4" s="5" t="s">
        <v>69</v>
      </c>
      <c r="B4" s="5">
        <v>5</v>
      </c>
      <c r="C4" s="5">
        <f>COUNTIF('Food &amp; Beverage'!D3:D7,"OK")</f>
        <v>2</v>
      </c>
      <c r="D4" s="5">
        <f>COUNTIF('Food &amp; Beverage'!D3:D7,"Alert")</f>
        <v>3</v>
      </c>
      <c r="E4" s="6">
        <f t="shared" si="0"/>
        <v>40</v>
      </c>
    </row>
    <row r="5" spans="1:5" x14ac:dyDescent="0.35">
      <c r="A5" s="5" t="s">
        <v>70</v>
      </c>
      <c r="B5" s="5">
        <v>5</v>
      </c>
      <c r="C5" s="5">
        <f>COUNTIF(Engineering!D3:D7,"OK")</f>
        <v>2</v>
      </c>
      <c r="D5" s="5">
        <f>COUNTIF(Engineering!D3:D7,"Alert")</f>
        <v>3</v>
      </c>
      <c r="E5" s="6">
        <f t="shared" si="0"/>
        <v>40</v>
      </c>
    </row>
    <row r="6" spans="1:5" x14ac:dyDescent="0.35">
      <c r="A6" s="5" t="s">
        <v>71</v>
      </c>
      <c r="B6" s="5">
        <v>5</v>
      </c>
      <c r="C6" s="5">
        <f>COUNTIF('Human Resources'!D3:D7,"OK")</f>
        <v>3</v>
      </c>
      <c r="D6" s="5">
        <f>COUNTIF('Human Resources'!D3:D7,"Alert")</f>
        <v>2</v>
      </c>
      <c r="E6" s="6">
        <f t="shared" si="0"/>
        <v>60</v>
      </c>
    </row>
    <row r="7" spans="1:5" x14ac:dyDescent="0.35">
      <c r="A7" s="5" t="s">
        <v>72</v>
      </c>
      <c r="B7" s="5">
        <v>7</v>
      </c>
      <c r="C7" s="5">
        <f>COUNTIF(Finance!D3:D9,"OK")</f>
        <v>2</v>
      </c>
      <c r="D7" s="5">
        <f>COUNTIF(Finance!D3:D9,"Alert")</f>
        <v>5</v>
      </c>
      <c r="E7" s="6">
        <f t="shared" si="0"/>
        <v>28.571428571428569</v>
      </c>
    </row>
    <row r="8" spans="1:5" x14ac:dyDescent="0.35">
      <c r="A8" s="5" t="s">
        <v>73</v>
      </c>
      <c r="B8" s="5">
        <v>5</v>
      </c>
      <c r="C8" s="5">
        <f>COUNTIF('Sales &amp; Marketing'!D3:D7,"OK")</f>
        <v>3</v>
      </c>
      <c r="D8" s="5">
        <f>COUNTIF('Sales &amp; Marketing'!D3:D7,"Alert")</f>
        <v>2</v>
      </c>
      <c r="E8" s="6">
        <f t="shared" si="0"/>
        <v>60</v>
      </c>
    </row>
    <row r="9" spans="1:5" x14ac:dyDescent="0.35">
      <c r="A9" s="5" t="s">
        <v>74</v>
      </c>
      <c r="B9" s="5">
        <v>6</v>
      </c>
      <c r="C9" s="5">
        <f>COUNTIF(Security!D3:D8,"OK")</f>
        <v>5</v>
      </c>
      <c r="D9" s="5">
        <f>COUNTIF(Security!D3:D8,"Alert")</f>
        <v>1</v>
      </c>
      <c r="E9" s="6">
        <f t="shared" si="0"/>
        <v>83.333333333333343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12</vt:i4>
      </vt:variant>
    </vt:vector>
  </HeadingPairs>
  <TitlesOfParts>
    <vt:vector size="12" baseType="lpstr">
      <vt:lpstr>Front Office</vt:lpstr>
      <vt:lpstr>Housekeeping</vt:lpstr>
      <vt:lpstr>Food &amp; Beverage</vt:lpstr>
      <vt:lpstr>Engineering</vt:lpstr>
      <vt:lpstr>Human Resources</vt:lpstr>
      <vt:lpstr>Finance</vt:lpstr>
      <vt:lpstr>Sales &amp; Marketing</vt:lpstr>
      <vt:lpstr>Security</vt:lpstr>
      <vt:lpstr>Dashboard</vt:lpstr>
      <vt:lpstr>Monthly Tracker</vt:lpstr>
      <vt:lpstr>Comparison</vt:lpstr>
      <vt:lpstr>Scores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Ayon Bhattacharya</cp:lastModifiedBy>
  <dcterms:created xsi:type="dcterms:W3CDTF">2025-09-11T05:54:03Z</dcterms:created>
  <dcterms:modified xsi:type="dcterms:W3CDTF">2025-09-12T07:30:24Z</dcterms:modified>
</cp:coreProperties>
</file>